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445" tabRatio="785" activeTab="2"/>
  </bookViews>
  <sheets>
    <sheet name="Lega FantaBasket" sheetId="1" r:id="rId1"/>
    <sheet name="Calendario" sheetId="2" r:id="rId2"/>
    <sheet name="Classifica" sheetId="3" r:id="rId3"/>
    <sheet name="Mercato" sheetId="4" r:id="rId4"/>
    <sheet name="Atletico Ciabattini" sheetId="5" r:id="rId5"/>
    <sheet name="CastelBall" sheetId="6" r:id="rId6"/>
    <sheet name="Cinghialotti 19-20" sheetId="7" r:id="rId7"/>
    <sheet name="Daje" sheetId="8" r:id="rId8"/>
    <sheet name="El Chacho" sheetId="9" r:id="rId9"/>
    <sheet name="Il mago di Belgrado" sheetId="10" r:id="rId10"/>
    <sheet name="Leo' Ossi" sheetId="11" r:id="rId11"/>
    <sheet name="Re Giorgio" sheetId="12" r:id="rId1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15" authorId="0">
      <text>
        <r>
          <rPr>
            <b/>
            <sz val="9"/>
            <color indexed="8"/>
            <rFont val="Tahoma"/>
            <family val="2"/>
          </rPr>
          <t>dts</t>
        </r>
      </text>
    </comment>
  </commentList>
</comments>
</file>

<file path=xl/sharedStrings.xml><?xml version="1.0" encoding="utf-8"?>
<sst xmlns="http://schemas.openxmlformats.org/spreadsheetml/2006/main" count="737" uniqueCount="279">
  <si>
    <t>ATLETICO CIABATTINI</t>
  </si>
  <si>
    <t>Francesco Bazzoli - Massimiliano Carboni</t>
  </si>
  <si>
    <t>CASTELBALL</t>
  </si>
  <si>
    <t>Stefano Faggi</t>
  </si>
  <si>
    <t>CINGHIALOTTI 19-20</t>
  </si>
  <si>
    <t>Samuele Valentini</t>
  </si>
  <si>
    <t>DAJE</t>
  </si>
  <si>
    <t>Paolo Milandri</t>
  </si>
  <si>
    <t>EL CHACHO</t>
  </si>
  <si>
    <t>Calendario</t>
  </si>
  <si>
    <t>Jonni Alberto Bardi</t>
  </si>
  <si>
    <t>IL MAGO DI BELGRADO</t>
  </si>
  <si>
    <t>Classifica</t>
  </si>
  <si>
    <t>Stefano Rusticali</t>
  </si>
  <si>
    <t>LEO' OSSI</t>
  </si>
  <si>
    <t>Regolamento</t>
  </si>
  <si>
    <t>Alessandro Rusticali</t>
  </si>
  <si>
    <t>RE GIORGIO</t>
  </si>
  <si>
    <t>Mercato</t>
  </si>
  <si>
    <t>Francesco Babini</t>
  </si>
  <si>
    <t>Home</t>
  </si>
  <si>
    <t>Andata</t>
  </si>
  <si>
    <t>Ritorno</t>
  </si>
  <si>
    <t>ANDATA</t>
  </si>
  <si>
    <t>RITORNO</t>
  </si>
  <si>
    <t>1ª giornata  (06/10/2019)</t>
  </si>
  <si>
    <t>15ª giornata  (05/01/2020)</t>
  </si>
  <si>
    <t>Atletico Ciabattini</t>
  </si>
  <si>
    <t>Daje</t>
  </si>
  <si>
    <t>Il mago di Belgrado</t>
  </si>
  <si>
    <t>Cinghialotti 19-20</t>
  </si>
  <si>
    <t>Leo' Ossi</t>
  </si>
  <si>
    <t>El Chacho</t>
  </si>
  <si>
    <t>CastelBall</t>
  </si>
  <si>
    <t>Re Giorgio</t>
  </si>
  <si>
    <t>2ª giornata  (13/10/2019)</t>
  </si>
  <si>
    <t>16ª giornata  (12/01/2020)</t>
  </si>
  <si>
    <t>3ª giornata  (20/10/2019)</t>
  </si>
  <si>
    <t>17ª giornata  (19/01/2020)</t>
  </si>
  <si>
    <t>4ª giornata  (27/10/2019)</t>
  </si>
  <si>
    <t>18ª giornata  (26/01/2020)</t>
  </si>
  <si>
    <t>5ª giornata  (03/11/2019)</t>
  </si>
  <si>
    <t>19ª giornata  (02/02/2020)</t>
  </si>
  <si>
    <t>6ª giornata  (10/11/2019)</t>
  </si>
  <si>
    <r>
      <t>20ª giornata  (09/02/2020</t>
    </r>
    <r>
      <rPr>
        <b/>
        <sz val="10"/>
        <rFont val="Arial"/>
        <family val="2"/>
      </rPr>
      <t>)</t>
    </r>
  </si>
  <si>
    <t>7ª giornata  (17/11/2019)</t>
  </si>
  <si>
    <t>21ª giornata  (01/03/2020)</t>
  </si>
  <si>
    <t>8ª giornata  (24/11/2019)</t>
  </si>
  <si>
    <t>22ª giornata  (08/03/2020 - 23/02/2020)</t>
  </si>
  <si>
    <t>9ª giornata  (01/12/2019)</t>
  </si>
  <si>
    <t>23ª giornata  (15/03/2020)</t>
  </si>
  <si>
    <t>10ª giornata  (08/12/2019)</t>
  </si>
  <si>
    <t>24ª giornata  (22/03/2020)</t>
  </si>
  <si>
    <t>11ª giornata  (15/12/2019)</t>
  </si>
  <si>
    <t>25ª giornata  (29/03/2020)</t>
  </si>
  <si>
    <t>12ª giornata  (22/12/2019)</t>
  </si>
  <si>
    <t>26ª giornata  (05/04/2020)</t>
  </si>
  <si>
    <t>13ª giornata  (26/12/2019 - 20/11/2019)</t>
  </si>
  <si>
    <t>27ª giornata  (11/04/2020)</t>
  </si>
  <si>
    <t>14ª giornata  (29/12/2019)</t>
  </si>
  <si>
    <t>28ª giornata  (19/04/2020)</t>
  </si>
  <si>
    <t>Pun</t>
  </si>
  <si>
    <t>G</t>
  </si>
  <si>
    <t>V</t>
  </si>
  <si>
    <t>P</t>
  </si>
  <si>
    <t>PF</t>
  </si>
  <si>
    <t>PF/G</t>
  </si>
  <si>
    <t>PS</t>
  </si>
  <si>
    <t>PS/G</t>
  </si>
  <si>
    <t>DP</t>
  </si>
  <si>
    <t>DP/G</t>
  </si>
  <si>
    <t>MERCATO</t>
  </si>
  <si>
    <t>SQUADRA</t>
  </si>
  <si>
    <t>TAGLIO</t>
  </si>
  <si>
    <t>ACQUISIZIONE</t>
  </si>
  <si>
    <t>Sobin Josip</t>
  </si>
  <si>
    <t>Happ Ethan</t>
  </si>
  <si>
    <t>Johnson Brice *</t>
  </si>
  <si>
    <t>Stephens Deshawn *</t>
  </si>
  <si>
    <t>Tiby Matt</t>
  </si>
  <si>
    <t>Bilan Miro</t>
  </si>
  <si>
    <t>Thomas Zack</t>
  </si>
  <si>
    <t>Kelly Rashard</t>
  </si>
  <si>
    <t>Williams Derrell</t>
  </si>
  <si>
    <t>Williams Troy</t>
  </si>
  <si>
    <t>Tessitori Amedeo</t>
  </si>
  <si>
    <t>Gamble Julian</t>
  </si>
  <si>
    <t>Putney Raphiael *</t>
  </si>
  <si>
    <t>Ferguson Jazzmarr *</t>
  </si>
  <si>
    <t>King George</t>
  </si>
  <si>
    <t>Nikolic Aleksej</t>
  </si>
  <si>
    <t>Mathews Jordan</t>
  </si>
  <si>
    <t>Vitali Michele</t>
  </si>
  <si>
    <t>Kennedy Marcus *</t>
  </si>
  <si>
    <t>Hall Mike *</t>
  </si>
  <si>
    <t>Upshaw Reggie</t>
  </si>
  <si>
    <t>Mekel Gal</t>
  </si>
  <si>
    <t>McLean Jamel</t>
  </si>
  <si>
    <t>Sykes Keifer</t>
  </si>
  <si>
    <t>Peak K.L.</t>
  </si>
  <si>
    <t>Trice Travis</t>
  </si>
  <si>
    <t>Nedovic Nemanja</t>
  </si>
  <si>
    <t>White James</t>
  </si>
  <si>
    <t>Thompson IV James *</t>
  </si>
  <si>
    <t>Jones Bobby *</t>
  </si>
  <si>
    <t>Bramos Michael</t>
  </si>
  <si>
    <t>Washington Deron</t>
  </si>
  <si>
    <t>Rush Erik *</t>
  </si>
  <si>
    <t>Allen Seth *</t>
  </si>
  <si>
    <t>Mack Shelvin</t>
  </si>
  <si>
    <t>Burnell Jason</t>
  </si>
  <si>
    <t>Young Cameron</t>
  </si>
  <si>
    <t>Sutton Dominique</t>
  </si>
  <si>
    <t>Gaines Frank</t>
  </si>
  <si>
    <t>Hickman Richard</t>
  </si>
  <si>
    <t>Horton Ken</t>
  </si>
  <si>
    <t>Ragland Joseph</t>
  </si>
  <si>
    <t>Cromer T.J. *</t>
  </si>
  <si>
    <t>Goins Kenneth *</t>
  </si>
  <si>
    <t>Brown Elijah *</t>
  </si>
  <si>
    <t>Raffa Anthony *</t>
  </si>
  <si>
    <t>Potts Giddy *</t>
  </si>
  <si>
    <t>Pepper Dalton *</t>
  </si>
  <si>
    <t>Roderick Terrence *</t>
  </si>
  <si>
    <t>Jerrels Curtis</t>
  </si>
  <si>
    <t>Richardson Malachi</t>
  </si>
  <si>
    <t>Jones DeQuan</t>
  </si>
  <si>
    <t>Marks Derrick *</t>
  </si>
  <si>
    <t>Rodriguez Yancarlos *</t>
  </si>
  <si>
    <t>Peric Hrvoje</t>
  </si>
  <si>
    <t>Severini Luca</t>
  </si>
  <si>
    <t>Mezzanotte Andrea</t>
  </si>
  <si>
    <t>Coleby Dwight</t>
  </si>
  <si>
    <t>Campbell Folarin *</t>
  </si>
  <si>
    <t>Carlson Mike *</t>
  </si>
  <si>
    <t>Biligha Paul</t>
  </si>
  <si>
    <t>Brooks Jeff</t>
  </si>
  <si>
    <t>Roberts Chris *</t>
  </si>
  <si>
    <t>Micov Vladimir</t>
  </si>
  <si>
    <t>Daniel Ed</t>
  </si>
  <si>
    <t>Pusica Vasa</t>
  </si>
  <si>
    <t>Polite Jr Ed *</t>
  </si>
  <si>
    <t>Stone Julyan</t>
  </si>
  <si>
    <t>Pecchia Andrea</t>
  </si>
  <si>
    <t>Vitali Luca</t>
  </si>
  <si>
    <t>Totè Leonardo</t>
  </si>
  <si>
    <t>GIOCATORI</t>
  </si>
  <si>
    <t>Giornate:</t>
  </si>
  <si>
    <t>Sims Henry</t>
  </si>
  <si>
    <t>Bologna F.</t>
  </si>
  <si>
    <t>Brown John</t>
  </si>
  <si>
    <t>Brindisi</t>
  </si>
  <si>
    <t>Caserta</t>
  </si>
  <si>
    <t>Tarczewski Kaleb</t>
  </si>
  <si>
    <t>Milano O.</t>
  </si>
  <si>
    <t>Raivio Nik *</t>
  </si>
  <si>
    <t>Milano U.</t>
  </si>
  <si>
    <t>Mekowulu Christian *</t>
  </si>
  <si>
    <t>Orzinuovi</t>
  </si>
  <si>
    <t>Pesaro</t>
  </si>
  <si>
    <t>Brandt Angus</t>
  </si>
  <si>
    <t>Pistoia</t>
  </si>
  <si>
    <t>Salumu Jean</t>
  </si>
  <si>
    <t>Rieti</t>
  </si>
  <si>
    <t>Jefferson Davon</t>
  </si>
  <si>
    <t>Roma V.</t>
  </si>
  <si>
    <t>Evans Dwayne</t>
  </si>
  <si>
    <t>Sassari</t>
  </si>
  <si>
    <t>Scafati</t>
  </si>
  <si>
    <t>Treviso</t>
  </si>
  <si>
    <t>Watt Mitchel</t>
  </si>
  <si>
    <t>Venezia</t>
  </si>
  <si>
    <t>Spesi</t>
  </si>
  <si>
    <t>Rimasti</t>
  </si>
  <si>
    <t>Fine</t>
  </si>
  <si>
    <t>Omogbo Emmanuel *</t>
  </si>
  <si>
    <t>Biella</t>
  </si>
  <si>
    <t>Leunen Marteen</t>
  </si>
  <si>
    <t>Lansdowne DeAndre</t>
  </si>
  <si>
    <t>Brescia</t>
  </si>
  <si>
    <t>Bowers Timothy *</t>
  </si>
  <si>
    <t>Imola</t>
  </si>
  <si>
    <t>Sherrod Brandon *</t>
  </si>
  <si>
    <t>Napoli</t>
  </si>
  <si>
    <t>Johnson Justin</t>
  </si>
  <si>
    <t>Owens Josh</t>
  </si>
  <si>
    <t>Reggio Emilia</t>
  </si>
  <si>
    <t>Taylor Jr Steve *</t>
  </si>
  <si>
    <t>Roma E.</t>
  </si>
  <si>
    <t>Trento</t>
  </si>
  <si>
    <t>Blackmon James</t>
  </si>
  <si>
    <t>Pacher A.J. *</t>
  </si>
  <si>
    <t>Treviglio</t>
  </si>
  <si>
    <t>Logan David</t>
  </si>
  <si>
    <t>Mayo Josh</t>
  </si>
  <si>
    <t>Varese</t>
  </si>
  <si>
    <t>TS:</t>
  </si>
  <si>
    <t>Easley Tony *</t>
  </si>
  <si>
    <t>Agrigento</t>
  </si>
  <si>
    <t>James Christian *</t>
  </si>
  <si>
    <t>Martin Kelvin</t>
  </si>
  <si>
    <t>Cremona</t>
  </si>
  <si>
    <t>Ravenna</t>
  </si>
  <si>
    <t>Cannon Jalen *</t>
  </si>
  <si>
    <t>Buford William</t>
  </si>
  <si>
    <t>Kyzlink Tomas</t>
  </si>
  <si>
    <t>Pinkins Kruize *</t>
  </si>
  <si>
    <t>Torino</t>
  </si>
  <si>
    <t>Gentile Alessandro</t>
  </si>
  <si>
    <t>Knox Justin</t>
  </si>
  <si>
    <t>Justice Kodi</t>
  </si>
  <si>
    <t>Trieste</t>
  </si>
  <si>
    <t>Simmons Jeremy</t>
  </si>
  <si>
    <t>Chappell Jeremi</t>
  </si>
  <si>
    <t>Carroll Jeffrey *</t>
  </si>
  <si>
    <t>Bergamo</t>
  </si>
  <si>
    <t>Aradori Pietro</t>
  </si>
  <si>
    <t>Hunter Vince</t>
  </si>
  <si>
    <t>Bologna V.</t>
  </si>
  <si>
    <t>Weems Kyle</t>
  </si>
  <si>
    <t>Abass Awudu</t>
  </si>
  <si>
    <t>Clark Wes</t>
  </si>
  <si>
    <t>Cantù</t>
  </si>
  <si>
    <t>Lawson Kenny *</t>
  </si>
  <si>
    <t>Mantova</t>
  </si>
  <si>
    <t>Petteway Terran</t>
  </si>
  <si>
    <t>Dyson Jerome</t>
  </si>
  <si>
    <t>Frazier J.J. *</t>
  </si>
  <si>
    <t>Corbett Lamarshall *</t>
  </si>
  <si>
    <t>Trapani</t>
  </si>
  <si>
    <t>Daye Austin</t>
  </si>
  <si>
    <t>Lautier-Ogunleye Dwayne *</t>
  </si>
  <si>
    <t>Banks Adrian</t>
  </si>
  <si>
    <t>Saunders Wesley</t>
  </si>
  <si>
    <t>Clarke Rotnei *</t>
  </si>
  <si>
    <t>Gudaitis Arturas</t>
  </si>
  <si>
    <t>Thomas Aaron *</t>
  </si>
  <si>
    <t>Montegranaro</t>
  </si>
  <si>
    <t>Piacenza</t>
  </si>
  <si>
    <t>Craft Aaron</t>
  </si>
  <si>
    <t>Cooke Derek</t>
  </si>
  <si>
    <t>Clark Jason</t>
  </si>
  <si>
    <t>Udanoh Ike</t>
  </si>
  <si>
    <t>Morse Anthony *</t>
  </si>
  <si>
    <t>Latina</t>
  </si>
  <si>
    <t>Milano</t>
  </si>
  <si>
    <t>Barford Jaylen</t>
  </si>
  <si>
    <t>Dowdell Zabian</t>
  </si>
  <si>
    <t>Johnson-Odom Darius</t>
  </si>
  <si>
    <t>Parks Jordan</t>
  </si>
  <si>
    <t>Beverly Gerald *</t>
  </si>
  <si>
    <t>Udine</t>
  </si>
  <si>
    <t>Robertson Kassius</t>
  </si>
  <si>
    <t>Markovic Stefan</t>
  </si>
  <si>
    <t>Thompson Darius</t>
  </si>
  <si>
    <t>Elmore Jon *</t>
  </si>
  <si>
    <t>Capo d'Orlando</t>
  </si>
  <si>
    <t>Roseto</t>
  </si>
  <si>
    <t>Demps III Jerome *</t>
  </si>
  <si>
    <t>San Severo</t>
  </si>
  <si>
    <t>Gaines Kenneth *</t>
  </si>
  <si>
    <t>Tortona</t>
  </si>
  <si>
    <t>Grazulis Andrejs *</t>
  </si>
  <si>
    <t>Fotu Isaac</t>
  </si>
  <si>
    <t>Tonut Stefano</t>
  </si>
  <si>
    <t>Teodosic Milos</t>
  </si>
  <si>
    <t>Cain Tyler</t>
  </si>
  <si>
    <t>Stone Tyler</t>
  </si>
  <si>
    <t>Hayes Kevarrius</t>
  </si>
  <si>
    <t>Wilson Jeremiah</t>
  </si>
  <si>
    <t>Sims Deshawn *</t>
  </si>
  <si>
    <t>Casale Monferrato</t>
  </si>
  <si>
    <t>Rodriguez Sergio</t>
  </si>
  <si>
    <t>Miles Anthony *</t>
  </si>
  <si>
    <t>Thomas Charles *</t>
  </si>
  <si>
    <t>Ogide Andy *</t>
  </si>
  <si>
    <t>Pierre Dyshawn</t>
  </si>
  <si>
    <t>Mitchell Akil</t>
  </si>
  <si>
    <t>Verona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</si>
</sst>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4"/>
      <color indexed="62"/>
      <name val="Lucida Sans Unicode"/>
      <family val="2"/>
    </font>
    <font>
      <u val="single"/>
      <sz val="10"/>
      <color indexed="12"/>
      <name val="Arial"/>
      <family val="2"/>
    </font>
    <font>
      <b/>
      <i/>
      <sz val="10"/>
      <color indexed="62"/>
      <name val="Lucida Sans Unicode"/>
      <family val="2"/>
    </font>
    <font>
      <b/>
      <i/>
      <sz val="10"/>
      <color indexed="62"/>
      <name val="Arial"/>
      <family val="2"/>
    </font>
    <font>
      <sz val="10"/>
      <name val="Lucida Sans Unicode"/>
      <family val="2"/>
    </font>
    <font>
      <b/>
      <i/>
      <u val="single"/>
      <sz val="16"/>
      <color indexed="62"/>
      <name val="Arial"/>
      <family val="2"/>
    </font>
    <font>
      <i/>
      <sz val="16"/>
      <color indexed="6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Tahoma"/>
      <family val="2"/>
    </font>
    <font>
      <b/>
      <i/>
      <sz val="12"/>
      <name val="Arial"/>
      <family val="2"/>
    </font>
    <font>
      <sz val="16"/>
      <color indexed="6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62"/>
      <name val="Lucida Sans Unicode"/>
      <family val="2"/>
    </font>
    <font>
      <b/>
      <i/>
      <sz val="10"/>
      <color indexed="20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4" fontId="0" fillId="0" borderId="0" applyFill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3" fillId="33" borderId="0" xfId="36" applyNumberFormat="1" applyFont="1" applyFill="1" applyBorder="1" applyAlignment="1" applyProtection="1">
      <alignment horizontal="right"/>
      <protection/>
    </xf>
    <xf numFmtId="0" fontId="5" fillId="33" borderId="0" xfId="36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center"/>
    </xf>
    <xf numFmtId="0" fontId="0" fillId="33" borderId="0" xfId="0" applyFont="1" applyFill="1" applyAlignment="1">
      <alignment textRotation="180"/>
    </xf>
    <xf numFmtId="0" fontId="7" fillId="33" borderId="0" xfId="0" applyFont="1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11" fillId="36" borderId="0" xfId="36" applyNumberFormat="1" applyFont="1" applyFill="1" applyBorder="1" applyAlignment="1" applyProtection="1">
      <alignment horizontal="center"/>
      <protection/>
    </xf>
    <xf numFmtId="0" fontId="11" fillId="36" borderId="16" xfId="36" applyNumberFormat="1" applyFont="1" applyFill="1" applyBorder="1" applyAlignment="1" applyProtection="1">
      <alignment horizontal="center"/>
      <protection/>
    </xf>
    <xf numFmtId="0" fontId="14" fillId="33" borderId="0" xfId="48" applyFont="1" applyFill="1" applyBorder="1" applyAlignment="1">
      <alignment/>
      <protection/>
    </xf>
    <xf numFmtId="0" fontId="1" fillId="0" borderId="17" xfId="48" applyFont="1" applyFill="1" applyBorder="1" applyAlignment="1">
      <alignment wrapText="1"/>
      <protection/>
    </xf>
    <xf numFmtId="0" fontId="14" fillId="0" borderId="0" xfId="48" applyFont="1" applyFill="1" applyBorder="1" applyAlignment="1">
      <alignment wrapText="1"/>
      <protection/>
    </xf>
    <xf numFmtId="0" fontId="1" fillId="0" borderId="18" xfId="48" applyFont="1" applyFill="1" applyBorder="1" applyAlignment="1">
      <alignment wrapText="1"/>
      <protection/>
    </xf>
    <xf numFmtId="0" fontId="11" fillId="36" borderId="0" xfId="3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7" fillId="35" borderId="21" xfId="48" applyFont="1" applyFill="1" applyBorder="1" applyAlignment="1">
      <alignment wrapText="1"/>
      <protection/>
    </xf>
    <xf numFmtId="0" fontId="12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2" fontId="0" fillId="36" borderId="22" xfId="0" applyNumberFormat="1" applyFill="1" applyBorder="1" applyAlignment="1">
      <alignment/>
    </xf>
    <xf numFmtId="0" fontId="0" fillId="36" borderId="23" xfId="0" applyFill="1" applyBorder="1" applyAlignment="1">
      <alignment/>
    </xf>
    <xf numFmtId="2" fontId="0" fillId="36" borderId="23" xfId="0" applyNumberFormat="1" applyFill="1" applyBorder="1" applyAlignment="1">
      <alignment/>
    </xf>
    <xf numFmtId="0" fontId="17" fillId="35" borderId="24" xfId="48" applyFont="1" applyFill="1" applyBorder="1" applyAlignment="1">
      <alignment wrapText="1"/>
      <protection/>
    </xf>
    <xf numFmtId="0" fontId="12" fillId="36" borderId="25" xfId="0" applyFont="1" applyFill="1" applyBorder="1" applyAlignment="1">
      <alignment/>
    </xf>
    <xf numFmtId="0" fontId="0" fillId="36" borderId="25" xfId="0" applyFill="1" applyBorder="1" applyAlignment="1">
      <alignment/>
    </xf>
    <xf numFmtId="2" fontId="0" fillId="36" borderId="25" xfId="0" applyNumberFormat="1" applyFill="1" applyBorder="1" applyAlignment="1">
      <alignment/>
    </xf>
    <xf numFmtId="2" fontId="0" fillId="36" borderId="26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21" fillId="34" borderId="0" xfId="36" applyNumberFormat="1" applyFont="1" applyFill="1" applyBorder="1" applyAlignment="1" applyProtection="1">
      <alignment horizontal="center"/>
      <protection/>
    </xf>
    <xf numFmtId="0" fontId="22" fillId="34" borderId="0" xfId="36" applyNumberFormat="1" applyFont="1" applyFill="1" applyBorder="1" applyAlignment="1" applyProtection="1">
      <alignment horizontal="center"/>
      <protection/>
    </xf>
    <xf numFmtId="0" fontId="14" fillId="34" borderId="0" xfId="36" applyNumberFormat="1" applyFont="1" applyFill="1" applyBorder="1" applyAlignment="1" applyProtection="1">
      <alignment horizontal="center"/>
      <protection/>
    </xf>
    <xf numFmtId="0" fontId="2" fillId="36" borderId="2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24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37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8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19" xfId="0" applyFont="1" applyFill="1" applyBorder="1" applyAlignment="1">
      <alignment/>
    </xf>
    <xf numFmtId="0" fontId="0" fillId="37" borderId="0" xfId="0" applyFont="1" applyFill="1" applyAlignment="1">
      <alignment/>
    </xf>
    <xf numFmtId="0" fontId="25" fillId="37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29" xfId="0" applyFill="1" applyBorder="1" applyAlignment="1">
      <alignment/>
    </xf>
    <xf numFmtId="0" fontId="0" fillId="37" borderId="29" xfId="0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1" fillId="35" borderId="30" xfId="36" applyNumberFormat="1" applyFont="1" applyFill="1" applyBorder="1" applyAlignment="1" applyProtection="1">
      <alignment horizontal="left"/>
      <protection/>
    </xf>
    <xf numFmtId="0" fontId="11" fillId="35" borderId="0" xfId="36" applyNumberFormat="1" applyFont="1" applyFill="1" applyBorder="1" applyAlignment="1" applyProtection="1">
      <alignment horizontal="left"/>
      <protection/>
    </xf>
    <xf numFmtId="0" fontId="0" fillId="34" borderId="0" xfId="0" applyFont="1" applyFill="1" applyAlignment="1">
      <alignment/>
    </xf>
    <xf numFmtId="0" fontId="11" fillId="35" borderId="16" xfId="36" applyNumberFormat="1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37" borderId="33" xfId="0" applyFill="1" applyBorder="1" applyAlignment="1">
      <alignment/>
    </xf>
    <xf numFmtId="0" fontId="10" fillId="0" borderId="0" xfId="0" applyFont="1" applyAlignment="1">
      <alignment/>
    </xf>
    <xf numFmtId="0" fontId="0" fillId="37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9" borderId="25" xfId="0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4" borderId="0" xfId="0" applyFill="1" applyAlignment="1">
      <alignment horizontal="right"/>
    </xf>
    <xf numFmtId="0" fontId="4" fillId="34" borderId="0" xfId="36" applyNumberFormat="1" applyFill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1" fillId="0" borderId="0" xfId="36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5" borderId="34" xfId="36" applyNumberFormat="1" applyFont="1" applyFill="1" applyBorder="1" applyAlignment="1" applyProtection="1">
      <alignment horizontal="right"/>
      <protection/>
    </xf>
    <xf numFmtId="0" fontId="5" fillId="35" borderId="34" xfId="0" applyFont="1" applyFill="1" applyBorder="1" applyAlignment="1">
      <alignment horizontal="right"/>
    </xf>
    <xf numFmtId="0" fontId="8" fillId="33" borderId="0" xfId="36" applyNumberFormat="1" applyFont="1" applyFill="1" applyBorder="1" applyAlignment="1" applyProtection="1">
      <alignment horizontal="center"/>
      <protection/>
    </xf>
    <xf numFmtId="0" fontId="9" fillId="33" borderId="0" xfId="36" applyNumberFormat="1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>
      <alignment horizontal="center"/>
    </xf>
    <xf numFmtId="0" fontId="13" fillId="33" borderId="0" xfId="48" applyFont="1" applyFill="1" applyBorder="1" applyAlignment="1">
      <alignment/>
      <protection/>
    </xf>
    <xf numFmtId="0" fontId="18" fillId="35" borderId="0" xfId="0" applyFont="1" applyFill="1" applyBorder="1" applyAlignment="1">
      <alignment horizontal="center"/>
    </xf>
    <xf numFmtId="0" fontId="19" fillId="40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20" fillId="35" borderId="0" xfId="36" applyNumberFormat="1" applyFont="1" applyFill="1" applyBorder="1" applyAlignment="1" applyProtection="1">
      <alignment horizontal="center"/>
      <protection/>
    </xf>
    <xf numFmtId="0" fontId="23" fillId="35" borderId="27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12" fillId="34" borderId="22" xfId="0" applyFont="1" applyFill="1" applyBorder="1" applyAlignment="1">
      <alignment horizontal="center"/>
    </xf>
    <xf numFmtId="0" fontId="12" fillId="34" borderId="22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114300</xdr:rowOff>
    </xdr:from>
    <xdr:to>
      <xdr:col>5</xdr:col>
      <xdr:colOff>476250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524500" y="438150"/>
          <a:ext cx="285750" cy="190500"/>
        </a:xfrm>
        <a:prstGeom prst="downArrow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73</xdr:row>
      <xdr:rowOff>104775</xdr:rowOff>
    </xdr:from>
    <xdr:to>
      <xdr:col>5</xdr:col>
      <xdr:colOff>466725</xdr:colOff>
      <xdr:row>74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5514975" y="11925300"/>
          <a:ext cx="285750" cy="200025"/>
        </a:xfrm>
        <a:prstGeom prst="upArrow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0</xdr:row>
      <xdr:rowOff>9525</xdr:rowOff>
    </xdr:from>
    <xdr:to>
      <xdr:col>5</xdr:col>
      <xdr:colOff>0</xdr:colOff>
      <xdr:row>3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"/>
          <a:ext cx="1409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914400</xdr:colOff>
      <xdr:row>3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914400</xdr:colOff>
      <xdr:row>3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771525</xdr:colOff>
      <xdr:row>3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1409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1276350</xdr:colOff>
      <xdr:row>0</xdr:row>
      <xdr:rowOff>0</xdr:rowOff>
    </xdr:from>
    <xdr:to>
      <xdr:col>9</xdr:col>
      <xdr:colOff>295275</xdr:colOff>
      <xdr:row>3</xdr:row>
      <xdr:rowOff>142875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0"/>
          <a:ext cx="13811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1419225</xdr:colOff>
      <xdr:row>0</xdr:row>
      <xdr:rowOff>0</xdr:rowOff>
    </xdr:from>
    <xdr:to>
      <xdr:col>7</xdr:col>
      <xdr:colOff>876300</xdr:colOff>
      <xdr:row>3</xdr:row>
      <xdr:rowOff>142875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1504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6</xdr:col>
      <xdr:colOff>352425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6953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228600</xdr:rowOff>
    </xdr:from>
    <xdr:to>
      <xdr:col>1</xdr:col>
      <xdr:colOff>28575</xdr:colOff>
      <xdr:row>12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19200"/>
          <a:ext cx="86677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16</xdr:row>
      <xdr:rowOff>19050</xdr:rowOff>
    </xdr:from>
    <xdr:to>
      <xdr:col>1</xdr:col>
      <xdr:colOff>1981200</xdr:colOff>
      <xdr:row>17</xdr:row>
      <xdr:rowOff>104775</xdr:rowOff>
    </xdr:to>
    <xdr:sp macro="[0]!Rettangolo4_Clic">
      <xdr:nvSpPr>
        <xdr:cNvPr id="2" name="Rectangle 4"/>
        <xdr:cNvSpPr>
          <a:spLocks/>
        </xdr:cNvSpPr>
      </xdr:nvSpPr>
      <xdr:spPr>
        <a:xfrm>
          <a:off x="1809750" y="3743325"/>
          <a:ext cx="1019175" cy="24765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7</xdr:col>
      <xdr:colOff>9525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5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9525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714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342900</xdr:colOff>
      <xdr:row>0</xdr:row>
      <xdr:rowOff>0</xdr:rowOff>
    </xdr:from>
    <xdr:to>
      <xdr:col>9</xdr:col>
      <xdr:colOff>0</xdr:colOff>
      <xdr:row>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14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7</xdr:col>
      <xdr:colOff>19050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714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9525</xdr:rowOff>
    </xdr:from>
    <xdr:to>
      <xdr:col>9</xdr:col>
      <xdr:colOff>19050</xdr:colOff>
      <xdr:row>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525"/>
          <a:ext cx="7048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342900</xdr:colOff>
      <xdr:row>1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6953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76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7</xdr:col>
      <xdr:colOff>19050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6</xdr:col>
      <xdr:colOff>342900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525"/>
          <a:ext cx="6953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04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andadelbraga.com/public/fanta/19-20/regolamento_fantabasket_19-20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</row>
    <row r="2" spans="1:16" ht="20.25" customHeight="1">
      <c r="A2" s="1"/>
      <c r="B2" s="1"/>
      <c r="C2" s="1"/>
      <c r="D2" s="4"/>
      <c r="E2" s="5"/>
      <c r="F2" s="5"/>
      <c r="G2" s="5"/>
      <c r="H2" s="5"/>
      <c r="I2" s="6"/>
      <c r="J2" s="1"/>
      <c r="K2" s="1"/>
      <c r="L2" s="1"/>
      <c r="M2" s="1"/>
      <c r="N2" s="2"/>
      <c r="O2" s="2"/>
      <c r="P2" s="3"/>
    </row>
    <row r="3" spans="1:16" ht="20.25" customHeight="1">
      <c r="A3" s="1"/>
      <c r="B3" s="1"/>
      <c r="C3" s="1"/>
      <c r="D3" s="117" t="s">
        <v>0</v>
      </c>
      <c r="E3" s="117"/>
      <c r="F3" s="117"/>
      <c r="G3" s="117"/>
      <c r="H3" s="117"/>
      <c r="I3" s="117"/>
      <c r="J3" s="1"/>
      <c r="K3" s="1"/>
      <c r="L3" s="1"/>
      <c r="M3" s="1"/>
      <c r="N3" s="2"/>
      <c r="O3" s="2"/>
      <c r="P3" s="3"/>
    </row>
    <row r="4" spans="1:15" ht="20.25" customHeight="1">
      <c r="A4" s="1"/>
      <c r="B4" s="1"/>
      <c r="C4" s="1"/>
      <c r="D4" s="118" t="s">
        <v>1</v>
      </c>
      <c r="E4" s="118"/>
      <c r="F4" s="118"/>
      <c r="G4" s="118"/>
      <c r="H4" s="118"/>
      <c r="I4" s="118"/>
      <c r="J4" s="1"/>
      <c r="K4" s="1"/>
      <c r="L4" s="1"/>
      <c r="M4" s="1"/>
      <c r="N4" s="2"/>
      <c r="O4" s="2"/>
    </row>
    <row r="5" spans="1:15" ht="20.25" customHeight="1">
      <c r="A5" s="1"/>
      <c r="B5" s="1"/>
      <c r="C5" s="1"/>
      <c r="D5" s="117" t="s">
        <v>2</v>
      </c>
      <c r="E5" s="117"/>
      <c r="F5" s="117"/>
      <c r="G5" s="117"/>
      <c r="H5" s="117"/>
      <c r="I5" s="117"/>
      <c r="J5" s="1"/>
      <c r="K5" s="7"/>
      <c r="L5" s="8"/>
      <c r="M5" s="9"/>
      <c r="N5" s="10"/>
      <c r="O5" s="2"/>
    </row>
    <row r="6" spans="1:15" ht="20.25" customHeight="1">
      <c r="A6" s="1"/>
      <c r="B6" s="1"/>
      <c r="C6" s="1"/>
      <c r="D6" s="118" t="s">
        <v>3</v>
      </c>
      <c r="E6" s="118"/>
      <c r="F6" s="118"/>
      <c r="G6" s="118"/>
      <c r="H6" s="118"/>
      <c r="I6" s="118"/>
      <c r="J6" s="1"/>
      <c r="K6" s="7"/>
      <c r="L6" s="8"/>
      <c r="M6" s="9"/>
      <c r="N6" s="10"/>
      <c r="O6" s="2"/>
    </row>
    <row r="7" spans="1:15" ht="20.25" customHeight="1">
      <c r="A7" s="1"/>
      <c r="B7" s="1"/>
      <c r="C7" s="1"/>
      <c r="D7" s="117" t="s">
        <v>4</v>
      </c>
      <c r="E7" s="117"/>
      <c r="F7" s="117"/>
      <c r="G7" s="117"/>
      <c r="H7" s="117"/>
      <c r="I7" s="117"/>
      <c r="J7" s="1"/>
      <c r="K7" s="11"/>
      <c r="L7" s="1"/>
      <c r="M7" s="1"/>
      <c r="N7" s="2"/>
      <c r="O7" s="2"/>
    </row>
    <row r="8" spans="1:15" ht="20.25" customHeight="1">
      <c r="A8" s="1"/>
      <c r="B8" s="1"/>
      <c r="C8" s="1"/>
      <c r="D8" s="118" t="s">
        <v>5</v>
      </c>
      <c r="E8" s="118"/>
      <c r="F8" s="118"/>
      <c r="G8" s="118"/>
      <c r="H8" s="118"/>
      <c r="I8" s="118"/>
      <c r="J8" s="1"/>
      <c r="K8" s="11"/>
      <c r="L8" s="1"/>
      <c r="M8" s="1"/>
      <c r="N8" s="2"/>
      <c r="O8" s="2"/>
    </row>
    <row r="9" spans="1:15" ht="20.25" customHeight="1">
      <c r="A9" s="1"/>
      <c r="B9" s="1"/>
      <c r="C9" s="1"/>
      <c r="D9" s="117" t="s">
        <v>6</v>
      </c>
      <c r="E9" s="117"/>
      <c r="F9" s="117"/>
      <c r="G9" s="117"/>
      <c r="H9" s="117"/>
      <c r="I9" s="117"/>
      <c r="J9" s="1"/>
      <c r="K9" s="1"/>
      <c r="L9" s="1"/>
      <c r="M9" s="1"/>
      <c r="N9" s="2"/>
      <c r="O9" s="2"/>
    </row>
    <row r="10" spans="1:15" ht="20.25" customHeight="1">
      <c r="A10" s="1"/>
      <c r="B10" s="1"/>
      <c r="C10" s="1"/>
      <c r="D10" s="118" t="s">
        <v>7</v>
      </c>
      <c r="E10" s="118"/>
      <c r="F10" s="118"/>
      <c r="G10" s="118"/>
      <c r="H10" s="118"/>
      <c r="I10" s="118"/>
      <c r="J10" s="1"/>
      <c r="K10" s="1"/>
      <c r="L10" s="1"/>
      <c r="M10" s="1"/>
      <c r="N10" s="2"/>
      <c r="O10" s="2"/>
    </row>
    <row r="11" spans="1:15" ht="20.25" customHeight="1">
      <c r="A11" s="1"/>
      <c r="B11" s="12"/>
      <c r="C11" s="1"/>
      <c r="D11" s="117" t="s">
        <v>8</v>
      </c>
      <c r="E11" s="117"/>
      <c r="F11" s="117"/>
      <c r="G11" s="117"/>
      <c r="H11" s="117"/>
      <c r="I11" s="117"/>
      <c r="J11" s="1"/>
      <c r="K11" s="1"/>
      <c r="L11" s="1"/>
      <c r="M11" s="1"/>
      <c r="N11" s="2"/>
      <c r="O11" s="2"/>
    </row>
    <row r="12" spans="1:15" ht="20.25" customHeight="1">
      <c r="A12" s="119" t="s">
        <v>9</v>
      </c>
      <c r="B12" s="119"/>
      <c r="C12" s="119"/>
      <c r="D12" s="118" t="s">
        <v>10</v>
      </c>
      <c r="E12" s="118"/>
      <c r="F12" s="118"/>
      <c r="G12" s="118"/>
      <c r="H12" s="118"/>
      <c r="I12" s="118"/>
      <c r="J12" s="1"/>
      <c r="K12" s="1"/>
      <c r="L12" s="1"/>
      <c r="M12" s="1"/>
      <c r="N12" s="2"/>
      <c r="O12" s="2"/>
    </row>
    <row r="13" spans="1:15" ht="20.25" customHeight="1">
      <c r="A13" s="120"/>
      <c r="B13" s="120"/>
      <c r="C13" s="120"/>
      <c r="D13" s="117" t="s">
        <v>11</v>
      </c>
      <c r="E13" s="117"/>
      <c r="F13" s="117"/>
      <c r="G13" s="117"/>
      <c r="H13" s="117"/>
      <c r="I13" s="117"/>
      <c r="J13" s="1"/>
      <c r="K13" s="1"/>
      <c r="L13" s="1"/>
      <c r="M13" s="1"/>
      <c r="N13" s="2"/>
      <c r="O13" s="2"/>
    </row>
    <row r="14" spans="1:15" ht="20.25" customHeight="1">
      <c r="A14" s="119" t="s">
        <v>12</v>
      </c>
      <c r="B14" s="119"/>
      <c r="C14" s="119"/>
      <c r="D14" s="118" t="s">
        <v>13</v>
      </c>
      <c r="E14" s="118"/>
      <c r="F14" s="118"/>
      <c r="G14" s="118"/>
      <c r="H14" s="118"/>
      <c r="I14" s="118"/>
      <c r="J14" s="1"/>
      <c r="K14" s="1"/>
      <c r="L14" s="1"/>
      <c r="M14" s="1"/>
      <c r="N14" s="2"/>
      <c r="O14" s="2"/>
    </row>
    <row r="15" spans="1:15" ht="20.25" customHeight="1">
      <c r="A15" s="1"/>
      <c r="B15" s="1"/>
      <c r="C15" s="1"/>
      <c r="D15" s="117" t="s">
        <v>14</v>
      </c>
      <c r="E15" s="117"/>
      <c r="F15" s="117"/>
      <c r="G15" s="117"/>
      <c r="H15" s="117"/>
      <c r="I15" s="117"/>
      <c r="J15" s="1"/>
      <c r="K15" s="1"/>
      <c r="L15" s="1"/>
      <c r="M15" s="1"/>
      <c r="N15" s="2"/>
      <c r="O15" s="2"/>
    </row>
    <row r="16" spans="1:15" ht="20.25" customHeight="1">
      <c r="A16" s="119" t="s">
        <v>15</v>
      </c>
      <c r="B16" s="119"/>
      <c r="C16" s="119"/>
      <c r="D16" s="118" t="s">
        <v>16</v>
      </c>
      <c r="E16" s="118"/>
      <c r="F16" s="118"/>
      <c r="G16" s="118"/>
      <c r="H16" s="118"/>
      <c r="I16" s="118"/>
      <c r="J16" s="1"/>
      <c r="K16" s="1"/>
      <c r="L16" s="1"/>
      <c r="M16" s="1"/>
      <c r="N16" s="2"/>
      <c r="O16" s="2"/>
    </row>
    <row r="17" spans="1:13" ht="20.25" customHeight="1">
      <c r="A17" s="1"/>
      <c r="B17" s="1"/>
      <c r="C17" s="1"/>
      <c r="D17" s="117" t="s">
        <v>17</v>
      </c>
      <c r="E17" s="117"/>
      <c r="F17" s="117"/>
      <c r="G17" s="117"/>
      <c r="H17" s="117"/>
      <c r="I17" s="117"/>
      <c r="J17" s="1"/>
      <c r="K17" s="1"/>
      <c r="L17" s="1"/>
      <c r="M17" s="1"/>
    </row>
    <row r="18" spans="1:13" ht="20.25" customHeight="1">
      <c r="A18" s="119" t="s">
        <v>18</v>
      </c>
      <c r="B18" s="119"/>
      <c r="C18" s="119"/>
      <c r="D18" s="118" t="s">
        <v>19</v>
      </c>
      <c r="E18" s="118"/>
      <c r="F18" s="118"/>
      <c r="G18" s="118"/>
      <c r="H18" s="118"/>
      <c r="I18" s="118"/>
      <c r="J18" s="1"/>
      <c r="K18" s="1"/>
      <c r="L18" s="1"/>
      <c r="M18" s="1"/>
    </row>
    <row r="19" spans="1:15" ht="20.25" customHeight="1">
      <c r="A19" s="1"/>
      <c r="B19" s="1"/>
      <c r="C19" s="1"/>
      <c r="D19" s="13"/>
      <c r="E19" s="14"/>
      <c r="F19" s="14"/>
      <c r="G19" s="14"/>
      <c r="H19" s="14"/>
      <c r="I19" s="15"/>
      <c r="J19" s="1"/>
      <c r="K19" s="1"/>
      <c r="L19" s="1"/>
      <c r="M19" s="1"/>
      <c r="N19" s="2"/>
      <c r="O19" s="2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</row>
    <row r="21" spans="1:15" ht="12.75">
      <c r="A21" s="16"/>
      <c r="B21" s="16"/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2"/>
      <c r="O21" s="2"/>
    </row>
    <row r="22" spans="1:15" ht="12.75">
      <c r="A22" s="16"/>
      <c r="B22" s="16"/>
      <c r="C22" s="16"/>
      <c r="D22" s="16"/>
      <c r="E22" s="17"/>
      <c r="F22" s="16"/>
      <c r="G22" s="1"/>
      <c r="H22" s="1"/>
      <c r="I22" s="1"/>
      <c r="J22" s="1"/>
      <c r="K22" s="1"/>
      <c r="L22" s="1"/>
      <c r="M22" s="1"/>
      <c r="N22" s="2"/>
      <c r="O22" s="2"/>
    </row>
    <row r="23" spans="1:15" ht="12.75">
      <c r="A23" s="17"/>
      <c r="B23" s="16"/>
      <c r="C23" s="16"/>
      <c r="D23" s="16"/>
      <c r="E23" s="18"/>
      <c r="F23" s="18"/>
      <c r="G23" s="1"/>
      <c r="H23" s="1"/>
      <c r="I23" s="1"/>
      <c r="J23" s="1"/>
      <c r="K23" s="1"/>
      <c r="L23" s="1"/>
      <c r="M23" s="1"/>
      <c r="N23" s="2"/>
      <c r="O23" s="2"/>
    </row>
    <row r="24" spans="1:15" ht="12.75">
      <c r="A24" s="19"/>
      <c r="B24" s="20"/>
      <c r="C24" s="19"/>
      <c r="D24" s="19"/>
      <c r="E24" s="19"/>
      <c r="F24" s="19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9"/>
      <c r="B25" s="20"/>
      <c r="C25" s="19"/>
      <c r="D25" s="19"/>
      <c r="E25" s="19"/>
      <c r="F25" s="19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9"/>
      <c r="B26" s="20"/>
      <c r="C26" s="19"/>
      <c r="D26" s="19"/>
      <c r="E26" s="19"/>
      <c r="F26" s="19"/>
      <c r="G26" s="2"/>
      <c r="H26" s="2"/>
      <c r="I26" s="2"/>
      <c r="J26" s="2"/>
      <c r="K26" s="2"/>
      <c r="L26" s="2"/>
      <c r="M26" s="2"/>
      <c r="N26" s="2"/>
      <c r="O26" s="2"/>
    </row>
    <row r="27" spans="1:6" ht="12.75">
      <c r="A27" s="21"/>
      <c r="B27" s="22"/>
      <c r="C27" s="21"/>
      <c r="D27" s="21"/>
      <c r="E27" s="21"/>
      <c r="F27" s="21"/>
    </row>
    <row r="28" spans="1:6" ht="12.75">
      <c r="A28" s="21"/>
      <c r="B28" s="22"/>
      <c r="C28" s="21"/>
      <c r="D28" s="21"/>
      <c r="E28" s="21"/>
      <c r="F28" s="21"/>
    </row>
    <row r="29" spans="1:6" ht="12.75">
      <c r="A29" s="23"/>
      <c r="B29" s="21"/>
      <c r="C29" s="21"/>
      <c r="D29" s="21"/>
      <c r="E29" s="21"/>
      <c r="F29" s="21"/>
    </row>
    <row r="30" spans="1:6" ht="12.75">
      <c r="A30" s="21"/>
      <c r="B30" s="22"/>
      <c r="C30" s="22"/>
      <c r="D30" s="22"/>
      <c r="E30" s="22"/>
      <c r="F30" s="21"/>
    </row>
    <row r="31" spans="1:6" ht="12.75">
      <c r="A31" s="21"/>
      <c r="B31" s="22"/>
      <c r="C31" s="22"/>
      <c r="D31" s="22"/>
      <c r="E31" s="22"/>
      <c r="F31" s="21"/>
    </row>
    <row r="32" spans="1:6" ht="12.75">
      <c r="A32" s="21"/>
      <c r="B32" s="22"/>
      <c r="C32" s="22"/>
      <c r="D32" s="22"/>
      <c r="E32" s="22"/>
      <c r="F32" s="21"/>
    </row>
    <row r="33" spans="1:6" ht="12.75">
      <c r="A33" s="23"/>
      <c r="B33" s="21"/>
      <c r="C33" s="21"/>
      <c r="D33" s="21"/>
      <c r="E33" s="21"/>
      <c r="F33" s="21"/>
    </row>
    <row r="34" spans="1:6" ht="12.75">
      <c r="A34" s="21"/>
      <c r="B34" s="22"/>
      <c r="C34" s="22"/>
      <c r="D34" s="22"/>
      <c r="E34" s="22"/>
      <c r="F34" s="21"/>
    </row>
    <row r="35" spans="1:6" ht="12.75">
      <c r="A35" s="21"/>
      <c r="B35" s="22"/>
      <c r="C35" s="22"/>
      <c r="D35" s="22"/>
      <c r="E35" s="22"/>
      <c r="F35" s="21"/>
    </row>
    <row r="36" spans="1:6" ht="12.75">
      <c r="A36" s="21"/>
      <c r="B36" s="22"/>
      <c r="C36" s="22"/>
      <c r="D36" s="22"/>
      <c r="E36" s="22"/>
      <c r="F36" s="21"/>
    </row>
    <row r="37" spans="1:6" ht="12.75">
      <c r="A37" s="21"/>
      <c r="B37" s="22"/>
      <c r="C37" s="22"/>
      <c r="D37" s="22"/>
      <c r="E37" s="22"/>
      <c r="F37" s="21"/>
    </row>
    <row r="38" spans="1:6" ht="12.75">
      <c r="A38" s="21"/>
      <c r="B38" s="21"/>
      <c r="C38" s="21"/>
      <c r="D38" s="21"/>
      <c r="E38" s="23"/>
      <c r="F38" s="23"/>
    </row>
  </sheetData>
  <sheetProtection selectLockedCells="1" selectUnlockedCells="1"/>
  <mergeCells count="21">
    <mergeCell ref="A18:C18"/>
    <mergeCell ref="D18:I18"/>
    <mergeCell ref="A14:C14"/>
    <mergeCell ref="D14:I14"/>
    <mergeCell ref="D15:I15"/>
    <mergeCell ref="A16:C16"/>
    <mergeCell ref="D16:I16"/>
    <mergeCell ref="D17:I17"/>
    <mergeCell ref="D9:I9"/>
    <mergeCell ref="D10:I10"/>
    <mergeCell ref="D11:I11"/>
    <mergeCell ref="A12:C12"/>
    <mergeCell ref="D12:I12"/>
    <mergeCell ref="A13:C13"/>
    <mergeCell ref="D13:I13"/>
    <mergeCell ref="D3:I3"/>
    <mergeCell ref="D4:I4"/>
    <mergeCell ref="D5:I5"/>
    <mergeCell ref="D6:I6"/>
    <mergeCell ref="D7:I7"/>
    <mergeCell ref="D8:I8"/>
  </mergeCells>
  <hyperlinks>
    <hyperlink ref="D3" location="Atletico Ciabattini!A1" display="ATLETICO CIABATTINI"/>
    <hyperlink ref="D5" location="CastelBall!A1" display="CASTELBALL"/>
    <hyperlink ref="D7" location="Cinghialotti 19-20!A1" display="CINGHIALOTTI 19-20"/>
    <hyperlink ref="D9" location="Daje!A1" display="DAJE"/>
    <hyperlink ref="D11" location="El Chacho!A1" display="EL CHACHO"/>
    <hyperlink ref="A12" location="Calendario!A1" display="Calendario"/>
    <hyperlink ref="D13" location="Il mago di Belgrado!A1" display="IL MAGO DI BELGRADO"/>
    <hyperlink ref="A14" location="Classifica!A1" display="Classifica"/>
    <hyperlink ref="D15" location="'Leo'' Ossi'!A1" display="LEO' OSSI"/>
    <hyperlink ref="A16" r:id="rId1" display="Regolamento"/>
    <hyperlink ref="D17" location="Re Giorgio!A1" display="RE GIORGIO"/>
    <hyperlink ref="A18" location="Mercato!A1" display="Mercato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"/>
  <dimension ref="A1:BI71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1.7109375" style="0" customWidth="1"/>
    <col min="2" max="2" width="12.421875" style="0" customWidth="1"/>
    <col min="3" max="3" width="11.00390625" style="0" customWidth="1"/>
    <col min="4" max="4" width="6.8515625" style="0" customWidth="1"/>
    <col min="6" max="61" width="5.28125" style="0" customWidth="1"/>
  </cols>
  <sheetData>
    <row r="1" spans="1:61" ht="20.25" customHeight="1">
      <c r="A1" s="129" t="s">
        <v>11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2.75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2.75">
      <c r="A3" s="2"/>
      <c r="B3" s="2"/>
      <c r="C3" s="2"/>
      <c r="D3" s="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56" t="s">
        <v>112</v>
      </c>
      <c r="B5" s="20" t="s">
        <v>151</v>
      </c>
      <c r="C5" s="56"/>
      <c r="D5" s="56">
        <f>50+9</f>
        <v>59</v>
      </c>
      <c r="E5" s="57"/>
      <c r="F5" s="86">
        <v>7</v>
      </c>
      <c r="G5" s="59"/>
      <c r="H5" s="58">
        <v>0</v>
      </c>
      <c r="I5" s="108"/>
      <c r="J5" s="61">
        <v>1</v>
      </c>
      <c r="K5" s="62"/>
      <c r="L5" s="63">
        <v>3</v>
      </c>
      <c r="M5" s="62"/>
      <c r="N5" s="59">
        <v>12</v>
      </c>
      <c r="O5" s="59"/>
      <c r="P5" s="58">
        <v>7</v>
      </c>
      <c r="Q5" s="59"/>
      <c r="R5" s="59">
        <v>10</v>
      </c>
      <c r="S5" s="59"/>
      <c r="T5" s="59">
        <v>14</v>
      </c>
      <c r="U5" s="59"/>
      <c r="V5" s="59">
        <v>7</v>
      </c>
      <c r="W5" s="59"/>
      <c r="X5" s="59">
        <v>11</v>
      </c>
      <c r="Y5" s="59"/>
      <c r="Z5" s="58">
        <v>4</v>
      </c>
      <c r="AA5" s="59"/>
      <c r="AB5" s="58">
        <v>-1</v>
      </c>
      <c r="AC5" s="59"/>
      <c r="AD5" s="59">
        <v>13</v>
      </c>
      <c r="AE5" s="59"/>
      <c r="AF5" s="59">
        <v>6</v>
      </c>
      <c r="AG5" s="59"/>
      <c r="AH5" s="58">
        <v>0</v>
      </c>
      <c r="AI5" s="59"/>
      <c r="AJ5" s="58">
        <v>1</v>
      </c>
      <c r="AK5" s="59"/>
      <c r="AL5" s="58"/>
      <c r="AN5" s="59">
        <v>10</v>
      </c>
      <c r="AO5" s="59"/>
      <c r="AP5" s="58">
        <v>6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56" t="s">
        <v>116</v>
      </c>
      <c r="B6" s="20" t="s">
        <v>222</v>
      </c>
      <c r="C6" s="56"/>
      <c r="D6" s="56">
        <f>36+21</f>
        <v>57</v>
      </c>
      <c r="E6" s="2"/>
      <c r="F6" s="64">
        <v>18</v>
      </c>
      <c r="G6" s="64"/>
      <c r="H6" s="64">
        <v>16</v>
      </c>
      <c r="I6" s="33"/>
      <c r="J6" s="66">
        <v>9</v>
      </c>
      <c r="K6" s="67"/>
      <c r="L6" s="67">
        <v>10</v>
      </c>
      <c r="M6" s="67"/>
      <c r="N6" s="64">
        <v>23</v>
      </c>
      <c r="O6" s="64"/>
      <c r="P6" s="64">
        <v>22</v>
      </c>
      <c r="Q6" s="64"/>
      <c r="R6" s="64">
        <v>19</v>
      </c>
      <c r="S6" s="64"/>
      <c r="T6" s="64">
        <v>17</v>
      </c>
      <c r="U6" s="64"/>
      <c r="V6" s="65"/>
      <c r="W6" s="64"/>
      <c r="X6" s="65"/>
      <c r="Y6" s="64"/>
      <c r="Z6" s="65"/>
      <c r="AA6" s="64"/>
      <c r="AB6" s="65"/>
      <c r="AC6" s="64"/>
      <c r="AD6" s="65"/>
      <c r="AE6" s="64"/>
      <c r="AF6" s="65"/>
      <c r="AG6" s="64"/>
      <c r="AH6" s="65"/>
      <c r="AI6" s="64"/>
      <c r="AJ6" s="65"/>
      <c r="AK6" s="64"/>
      <c r="AL6" s="65"/>
      <c r="AN6" s="65">
        <v>8</v>
      </c>
      <c r="AO6" s="64"/>
      <c r="AP6" s="65">
        <v>8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56" t="s">
        <v>243</v>
      </c>
      <c r="B7" s="20" t="s">
        <v>181</v>
      </c>
      <c r="C7" s="56"/>
      <c r="D7" s="56">
        <v>1</v>
      </c>
      <c r="E7" s="57"/>
      <c r="F7" s="71">
        <v>19</v>
      </c>
      <c r="G7" s="64"/>
      <c r="H7" s="64">
        <v>26</v>
      </c>
      <c r="I7" s="33"/>
      <c r="J7" s="66">
        <v>17</v>
      </c>
      <c r="K7" s="67"/>
      <c r="L7" s="67">
        <v>17</v>
      </c>
      <c r="M7" s="67"/>
      <c r="N7" s="65">
        <v>9</v>
      </c>
      <c r="O7" s="64"/>
      <c r="P7" s="64">
        <v>40</v>
      </c>
      <c r="Q7" s="64"/>
      <c r="R7" s="64">
        <v>31</v>
      </c>
      <c r="S7" s="64"/>
      <c r="T7" s="64">
        <v>11</v>
      </c>
      <c r="U7" s="64"/>
      <c r="V7" s="64">
        <v>6</v>
      </c>
      <c r="W7" s="64"/>
      <c r="X7" s="64">
        <v>15</v>
      </c>
      <c r="Y7" s="64"/>
      <c r="Z7" s="64">
        <v>19</v>
      </c>
      <c r="AA7" s="64"/>
      <c r="AB7" s="64">
        <v>28</v>
      </c>
      <c r="AC7" s="64"/>
      <c r="AD7" s="64">
        <v>26</v>
      </c>
      <c r="AE7" s="64"/>
      <c r="AF7" s="64">
        <v>28</v>
      </c>
      <c r="AG7" s="64"/>
      <c r="AH7" s="64">
        <v>13</v>
      </c>
      <c r="AI7" s="64"/>
      <c r="AJ7" s="64">
        <v>18</v>
      </c>
      <c r="AK7" s="64"/>
      <c r="AL7" s="64">
        <v>11</v>
      </c>
      <c r="AN7" s="64">
        <v>25</v>
      </c>
      <c r="AO7" s="64"/>
      <c r="AP7" s="64">
        <v>10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56" t="s">
        <v>122</v>
      </c>
      <c r="B8" s="20" t="s">
        <v>244</v>
      </c>
      <c r="C8" s="56"/>
      <c r="D8" s="56">
        <f>1+1</f>
        <v>2</v>
      </c>
      <c r="E8" s="57"/>
      <c r="F8" s="71">
        <v>11</v>
      </c>
      <c r="G8" s="64"/>
      <c r="H8" s="64">
        <v>19</v>
      </c>
      <c r="I8" s="33"/>
      <c r="J8" s="69">
        <v>0</v>
      </c>
      <c r="K8" s="67"/>
      <c r="L8" s="67">
        <v>8</v>
      </c>
      <c r="M8" s="67"/>
      <c r="N8" s="64">
        <v>18</v>
      </c>
      <c r="O8" s="64"/>
      <c r="P8" s="64">
        <v>24</v>
      </c>
      <c r="Q8" s="64"/>
      <c r="R8" s="64">
        <v>16</v>
      </c>
      <c r="S8" s="64"/>
      <c r="T8" s="64">
        <v>2</v>
      </c>
      <c r="U8" s="64"/>
      <c r="V8" s="64">
        <v>9</v>
      </c>
      <c r="W8" s="64"/>
      <c r="X8" s="65">
        <v>3</v>
      </c>
      <c r="Y8" s="64"/>
      <c r="Z8" s="64">
        <v>32</v>
      </c>
      <c r="AA8" s="64"/>
      <c r="AB8" s="64">
        <v>18</v>
      </c>
      <c r="AC8" s="64"/>
      <c r="AD8" s="64">
        <v>16</v>
      </c>
      <c r="AE8" s="64"/>
      <c r="AF8" s="64">
        <v>27</v>
      </c>
      <c r="AG8" s="64"/>
      <c r="AH8" s="64">
        <v>13</v>
      </c>
      <c r="AI8" s="64"/>
      <c r="AJ8" s="64">
        <v>11</v>
      </c>
      <c r="AK8" s="64"/>
      <c r="AL8" s="64">
        <v>8</v>
      </c>
      <c r="AN8" s="64">
        <v>18</v>
      </c>
      <c r="AO8" s="64"/>
      <c r="AP8" s="65">
        <v>-3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56" t="s">
        <v>98</v>
      </c>
      <c r="B9" s="20" t="s">
        <v>245</v>
      </c>
      <c r="C9" s="56"/>
      <c r="D9" s="56">
        <f>51+1</f>
        <v>52</v>
      </c>
      <c r="E9" s="57"/>
      <c r="F9" s="71">
        <v>17</v>
      </c>
      <c r="G9" s="64"/>
      <c r="H9" s="65">
        <v>9</v>
      </c>
      <c r="I9" s="33"/>
      <c r="J9" s="69"/>
      <c r="K9" s="67"/>
      <c r="L9" s="67">
        <v>5</v>
      </c>
      <c r="M9" s="67"/>
      <c r="N9" s="64">
        <v>12</v>
      </c>
      <c r="O9" s="64"/>
      <c r="P9" s="65">
        <v>7</v>
      </c>
      <c r="Q9" s="64"/>
      <c r="R9" s="64">
        <v>14</v>
      </c>
      <c r="S9" s="64"/>
      <c r="T9" s="65">
        <v>-3</v>
      </c>
      <c r="U9" s="64"/>
      <c r="V9" s="65">
        <v>1</v>
      </c>
      <c r="W9" s="64"/>
      <c r="X9" s="65">
        <v>4</v>
      </c>
      <c r="Y9" s="64"/>
      <c r="Z9" s="65">
        <v>4</v>
      </c>
      <c r="AA9" s="64"/>
      <c r="AB9" s="64">
        <v>17</v>
      </c>
      <c r="AC9" s="64"/>
      <c r="AD9" s="64">
        <v>19</v>
      </c>
      <c r="AE9" s="64"/>
      <c r="AF9" s="65">
        <v>-1</v>
      </c>
      <c r="AG9" s="64"/>
      <c r="AH9" s="71">
        <v>8</v>
      </c>
      <c r="AI9" s="64"/>
      <c r="AJ9" s="65"/>
      <c r="AK9" s="64"/>
      <c r="AL9" s="64">
        <v>9</v>
      </c>
      <c r="AN9" s="64">
        <v>13</v>
      </c>
      <c r="AO9" s="64"/>
      <c r="AP9" s="64">
        <v>11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56" t="s">
        <v>123</v>
      </c>
      <c r="B10" s="20" t="s">
        <v>183</v>
      </c>
      <c r="C10" s="56"/>
      <c r="D10" s="56">
        <f>1+1</f>
        <v>2</v>
      </c>
      <c r="E10" s="57"/>
      <c r="F10" s="71">
        <v>12</v>
      </c>
      <c r="G10" s="64"/>
      <c r="H10" s="64">
        <v>19</v>
      </c>
      <c r="I10" s="33"/>
      <c r="J10" s="69">
        <v>0</v>
      </c>
      <c r="K10" s="67"/>
      <c r="L10" s="67">
        <v>17</v>
      </c>
      <c r="M10" s="67"/>
      <c r="N10" s="64">
        <v>21</v>
      </c>
      <c r="O10" s="64"/>
      <c r="P10" s="64">
        <v>16</v>
      </c>
      <c r="Q10" s="64"/>
      <c r="R10" s="65">
        <v>7</v>
      </c>
      <c r="S10" s="64"/>
      <c r="T10" s="64">
        <v>14</v>
      </c>
      <c r="U10" s="64"/>
      <c r="V10" s="64">
        <v>10</v>
      </c>
      <c r="W10" s="64"/>
      <c r="X10" s="64">
        <v>7</v>
      </c>
      <c r="Y10" s="64"/>
      <c r="Z10" s="64">
        <v>35</v>
      </c>
      <c r="AA10" s="64"/>
      <c r="AB10" s="64">
        <v>23</v>
      </c>
      <c r="AC10" s="64"/>
      <c r="AD10" s="64">
        <v>9</v>
      </c>
      <c r="AE10" s="64"/>
      <c r="AF10" s="64">
        <v>17</v>
      </c>
      <c r="AG10" s="64"/>
      <c r="AH10" s="64">
        <v>20</v>
      </c>
      <c r="AI10" s="64"/>
      <c r="AJ10" s="64">
        <v>22</v>
      </c>
      <c r="AK10" s="64"/>
      <c r="AL10" s="64">
        <v>10</v>
      </c>
      <c r="AN10" s="65">
        <v>5</v>
      </c>
      <c r="AO10" s="64"/>
      <c r="AP10" s="64">
        <v>22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56" t="s">
        <v>84</v>
      </c>
      <c r="B11" s="20" t="s">
        <v>159</v>
      </c>
      <c r="C11" s="56"/>
      <c r="D11" s="56">
        <f>11+20</f>
        <v>31</v>
      </c>
      <c r="E11" s="57"/>
      <c r="F11" s="73"/>
      <c r="G11" s="64"/>
      <c r="H11" s="65"/>
      <c r="I11" s="33"/>
      <c r="J11" s="69"/>
      <c r="K11" s="67"/>
      <c r="L11" s="68"/>
      <c r="M11" s="67"/>
      <c r="N11" s="65"/>
      <c r="O11" s="64"/>
      <c r="P11" s="68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5"/>
      <c r="AC11" s="64"/>
      <c r="AD11" s="65"/>
      <c r="AE11" s="64"/>
      <c r="AF11" s="65"/>
      <c r="AG11" s="64"/>
      <c r="AH11" s="65"/>
      <c r="AI11" s="64"/>
      <c r="AJ11" s="65"/>
      <c r="AK11" s="64"/>
      <c r="AL11" s="64">
        <v>8</v>
      </c>
      <c r="AN11" s="65"/>
      <c r="AO11" s="64"/>
      <c r="AP11" s="64">
        <v>12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56" t="s">
        <v>246</v>
      </c>
      <c r="B12" s="20" t="s">
        <v>159</v>
      </c>
      <c r="C12" s="56"/>
      <c r="D12" s="56">
        <v>50</v>
      </c>
      <c r="E12" s="2"/>
      <c r="F12" s="65"/>
      <c r="G12" s="64"/>
      <c r="H12" s="64">
        <v>14</v>
      </c>
      <c r="I12" s="33"/>
      <c r="J12" s="66">
        <v>22</v>
      </c>
      <c r="K12" s="67"/>
      <c r="L12" s="67">
        <v>3</v>
      </c>
      <c r="M12" s="67"/>
      <c r="N12" s="64">
        <v>15</v>
      </c>
      <c r="O12" s="64"/>
      <c r="P12" s="64">
        <v>26</v>
      </c>
      <c r="Q12" s="64"/>
      <c r="R12" s="64">
        <v>19</v>
      </c>
      <c r="S12" s="64"/>
      <c r="T12" s="64">
        <v>0</v>
      </c>
      <c r="U12" s="64"/>
      <c r="V12" s="64">
        <v>19</v>
      </c>
      <c r="W12" s="64"/>
      <c r="X12" s="64">
        <v>15</v>
      </c>
      <c r="Y12" s="64"/>
      <c r="Z12" s="64">
        <v>26</v>
      </c>
      <c r="AA12" s="64"/>
      <c r="AB12" s="64">
        <v>12</v>
      </c>
      <c r="AC12" s="64"/>
      <c r="AD12" s="64">
        <v>8</v>
      </c>
      <c r="AE12" s="64"/>
      <c r="AF12" s="64">
        <v>12</v>
      </c>
      <c r="AG12" s="64"/>
      <c r="AH12" s="64">
        <v>24</v>
      </c>
      <c r="AI12" s="64"/>
      <c r="AJ12" s="64">
        <v>10</v>
      </c>
      <c r="AK12" s="64"/>
      <c r="AL12" s="65">
        <v>-7</v>
      </c>
      <c r="AN12" s="65"/>
      <c r="AO12" s="64"/>
      <c r="AP12" s="64">
        <v>14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56" t="s">
        <v>94</v>
      </c>
      <c r="B13" s="20" t="s">
        <v>238</v>
      </c>
      <c r="C13" s="56"/>
      <c r="D13" s="56">
        <f>41+15</f>
        <v>56</v>
      </c>
      <c r="E13" s="57"/>
      <c r="F13" s="71">
        <v>39</v>
      </c>
      <c r="G13" s="64"/>
      <c r="H13" s="65">
        <v>9</v>
      </c>
      <c r="I13" s="33"/>
      <c r="J13" s="66">
        <v>6</v>
      </c>
      <c r="K13" s="67"/>
      <c r="L13" s="67">
        <v>20</v>
      </c>
      <c r="M13" s="67"/>
      <c r="N13" s="65">
        <v>5</v>
      </c>
      <c r="O13" s="64"/>
      <c r="P13" s="64">
        <v>31</v>
      </c>
      <c r="Q13" s="64"/>
      <c r="R13" s="65"/>
      <c r="S13" s="64"/>
      <c r="T13" s="65">
        <v>-2</v>
      </c>
      <c r="U13" s="64"/>
      <c r="V13" s="64">
        <v>17</v>
      </c>
      <c r="W13" s="64"/>
      <c r="X13" s="64">
        <v>43</v>
      </c>
      <c r="Y13" s="64"/>
      <c r="Z13" s="64">
        <v>18</v>
      </c>
      <c r="AA13" s="64"/>
      <c r="AB13" s="65"/>
      <c r="AC13" s="64"/>
      <c r="AD13" s="65"/>
      <c r="AE13" s="64"/>
      <c r="AF13" s="65"/>
      <c r="AG13" s="64"/>
      <c r="AH13" s="65"/>
      <c r="AI13" s="64"/>
      <c r="AJ13" s="65"/>
      <c r="AK13" s="64"/>
      <c r="AL13" s="64">
        <v>19</v>
      </c>
      <c r="AN13" s="64">
        <v>38</v>
      </c>
      <c r="AO13" s="64"/>
      <c r="AP13" s="64">
        <v>21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56" t="s">
        <v>247</v>
      </c>
      <c r="B14" s="20" t="s">
        <v>161</v>
      </c>
      <c r="C14" s="56"/>
      <c r="D14" s="56">
        <v>22</v>
      </c>
      <c r="E14" s="2"/>
      <c r="F14" s="64">
        <v>4</v>
      </c>
      <c r="G14" s="64"/>
      <c r="H14" s="64">
        <v>16</v>
      </c>
      <c r="I14" s="33"/>
      <c r="J14" s="66">
        <v>10</v>
      </c>
      <c r="K14" s="67"/>
      <c r="L14" s="67">
        <v>14</v>
      </c>
      <c r="M14" s="67"/>
      <c r="N14" s="65">
        <v>8</v>
      </c>
      <c r="O14" s="64"/>
      <c r="P14" s="65">
        <v>5</v>
      </c>
      <c r="Q14" s="64"/>
      <c r="R14" s="64">
        <v>14</v>
      </c>
      <c r="S14" s="64"/>
      <c r="T14" s="64">
        <v>13</v>
      </c>
      <c r="U14" s="64"/>
      <c r="V14" s="64">
        <v>9</v>
      </c>
      <c r="W14" s="64"/>
      <c r="X14" s="65">
        <v>5</v>
      </c>
      <c r="Y14" s="64"/>
      <c r="Z14" s="64">
        <v>11</v>
      </c>
      <c r="AA14" s="64"/>
      <c r="AB14" s="64">
        <v>19</v>
      </c>
      <c r="AC14" s="64"/>
      <c r="AD14" s="64">
        <v>12</v>
      </c>
      <c r="AE14" s="64"/>
      <c r="AF14" s="65"/>
      <c r="AG14" s="64"/>
      <c r="AH14" s="64">
        <v>9</v>
      </c>
      <c r="AI14" s="64"/>
      <c r="AJ14" s="64">
        <v>14</v>
      </c>
      <c r="AK14" s="64"/>
      <c r="AL14" s="64">
        <v>12</v>
      </c>
      <c r="AN14" s="64">
        <v>9</v>
      </c>
      <c r="AO14" s="64"/>
      <c r="AP14" s="65">
        <v>8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56" t="s">
        <v>248</v>
      </c>
      <c r="B15" s="20" t="s">
        <v>186</v>
      </c>
      <c r="C15" s="56"/>
      <c r="D15" s="56">
        <v>91</v>
      </c>
      <c r="E15" s="2"/>
      <c r="F15" s="65">
        <v>2</v>
      </c>
      <c r="G15" s="64"/>
      <c r="H15" s="64">
        <v>25</v>
      </c>
      <c r="I15" s="33"/>
      <c r="J15" s="66">
        <v>6</v>
      </c>
      <c r="K15" s="67"/>
      <c r="L15" s="67">
        <v>16</v>
      </c>
      <c r="M15" s="67"/>
      <c r="N15" s="64">
        <v>19</v>
      </c>
      <c r="O15" s="64"/>
      <c r="P15" s="65"/>
      <c r="Q15" s="67"/>
      <c r="R15" s="64">
        <v>9</v>
      </c>
      <c r="S15" s="64"/>
      <c r="T15" s="64">
        <v>16</v>
      </c>
      <c r="U15" s="64"/>
      <c r="V15" s="65">
        <v>2</v>
      </c>
      <c r="W15" s="64"/>
      <c r="X15" s="64">
        <v>18</v>
      </c>
      <c r="Y15" s="64"/>
      <c r="Z15" s="64">
        <v>6</v>
      </c>
      <c r="AA15" s="64"/>
      <c r="AB15" s="64">
        <v>6</v>
      </c>
      <c r="AC15" s="64"/>
      <c r="AD15" s="64">
        <v>10</v>
      </c>
      <c r="AE15" s="64"/>
      <c r="AF15" s="64">
        <v>14</v>
      </c>
      <c r="AG15" s="64"/>
      <c r="AH15" s="64">
        <v>12</v>
      </c>
      <c r="AI15" s="64"/>
      <c r="AJ15" s="64">
        <v>13</v>
      </c>
      <c r="AK15" s="64"/>
      <c r="AL15" s="64">
        <v>33</v>
      </c>
      <c r="AN15" s="64">
        <v>19</v>
      </c>
      <c r="AO15" s="64"/>
      <c r="AP15" s="64">
        <v>23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56" t="s">
        <v>95</v>
      </c>
      <c r="B16" s="20" t="s">
        <v>186</v>
      </c>
      <c r="C16" s="56"/>
      <c r="D16" s="56">
        <f>28+1</f>
        <v>29</v>
      </c>
      <c r="E16" s="57"/>
      <c r="F16" s="73">
        <v>1</v>
      </c>
      <c r="G16" s="64"/>
      <c r="H16" s="64">
        <v>15</v>
      </c>
      <c r="I16" s="33"/>
      <c r="J16" s="66">
        <v>25</v>
      </c>
      <c r="K16" s="67"/>
      <c r="L16" s="68"/>
      <c r="M16" s="67"/>
      <c r="N16" s="65">
        <v>5</v>
      </c>
      <c r="O16" s="64"/>
      <c r="P16" s="64">
        <v>8</v>
      </c>
      <c r="Q16" s="64"/>
      <c r="R16" s="64">
        <v>12</v>
      </c>
      <c r="S16" s="64"/>
      <c r="T16" s="64">
        <v>8</v>
      </c>
      <c r="U16" s="64"/>
      <c r="V16" s="64">
        <v>7</v>
      </c>
      <c r="W16" s="64"/>
      <c r="X16" s="64">
        <v>9</v>
      </c>
      <c r="Y16" s="64"/>
      <c r="Z16" s="64">
        <v>20</v>
      </c>
      <c r="AA16" s="64"/>
      <c r="AB16" s="64">
        <v>7</v>
      </c>
      <c r="AC16" s="64"/>
      <c r="AD16" s="65">
        <v>6</v>
      </c>
      <c r="AE16" s="64"/>
      <c r="AF16" s="64">
        <v>15</v>
      </c>
      <c r="AG16" s="64"/>
      <c r="AH16" s="64">
        <v>14</v>
      </c>
      <c r="AI16" s="64"/>
      <c r="AJ16" s="64">
        <v>5</v>
      </c>
      <c r="AK16" s="64"/>
      <c r="AL16" s="64">
        <v>15</v>
      </c>
      <c r="AN16" s="64">
        <v>13</v>
      </c>
      <c r="AO16" s="64"/>
      <c r="AP16" s="64">
        <v>13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56" t="s">
        <v>249</v>
      </c>
      <c r="B17" s="20" t="s">
        <v>169</v>
      </c>
      <c r="C17" s="56"/>
      <c r="D17" s="56">
        <v>25</v>
      </c>
      <c r="E17" s="2"/>
      <c r="F17" s="71">
        <v>11</v>
      </c>
      <c r="G17" s="64"/>
      <c r="H17" s="65">
        <v>0</v>
      </c>
      <c r="I17" s="33"/>
      <c r="J17" s="66">
        <v>10</v>
      </c>
      <c r="K17" s="67"/>
      <c r="L17" s="68">
        <v>3</v>
      </c>
      <c r="M17" s="67"/>
      <c r="N17" s="64">
        <v>15</v>
      </c>
      <c r="O17" s="64"/>
      <c r="P17" s="64">
        <v>10</v>
      </c>
      <c r="Q17" s="64"/>
      <c r="R17" s="65">
        <v>6</v>
      </c>
      <c r="S17" s="64"/>
      <c r="T17" s="65">
        <v>-3</v>
      </c>
      <c r="U17" s="64"/>
      <c r="V17" s="64">
        <v>13</v>
      </c>
      <c r="W17" s="64"/>
      <c r="X17" s="64">
        <v>24</v>
      </c>
      <c r="Y17" s="64"/>
      <c r="Z17" s="65"/>
      <c r="AA17" s="64"/>
      <c r="AB17" s="65"/>
      <c r="AC17" s="64"/>
      <c r="AD17" s="64">
        <v>17</v>
      </c>
      <c r="AE17" s="64"/>
      <c r="AF17" s="64">
        <v>6</v>
      </c>
      <c r="AG17" s="64"/>
      <c r="AH17" s="64">
        <v>13</v>
      </c>
      <c r="AI17" s="64"/>
      <c r="AJ17" s="64">
        <v>2</v>
      </c>
      <c r="AK17" s="64"/>
      <c r="AL17" s="65">
        <v>7</v>
      </c>
      <c r="AN17" s="64">
        <v>20</v>
      </c>
      <c r="AO17" s="64"/>
      <c r="AP17" s="64">
        <v>19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56" t="s">
        <v>114</v>
      </c>
      <c r="B18" s="20" t="s">
        <v>211</v>
      </c>
      <c r="C18" s="56"/>
      <c r="D18" s="56">
        <f>45+5</f>
        <v>50</v>
      </c>
      <c r="E18" s="2"/>
      <c r="F18" s="65">
        <v>-3</v>
      </c>
      <c r="G18" s="64"/>
      <c r="H18" s="64">
        <v>24</v>
      </c>
      <c r="I18" s="33"/>
      <c r="J18" s="66">
        <v>16</v>
      </c>
      <c r="K18" s="67"/>
      <c r="L18" s="68">
        <v>1</v>
      </c>
      <c r="M18" s="67"/>
      <c r="N18" s="64">
        <v>13</v>
      </c>
      <c r="O18" s="64"/>
      <c r="P18" s="64">
        <v>14</v>
      </c>
      <c r="Q18" s="64"/>
      <c r="R18" s="65">
        <v>7</v>
      </c>
      <c r="S18" s="64"/>
      <c r="T18" s="65"/>
      <c r="U18" s="64"/>
      <c r="V18" s="65">
        <v>3</v>
      </c>
      <c r="W18" s="64"/>
      <c r="X18" s="64">
        <v>8</v>
      </c>
      <c r="Y18" s="64"/>
      <c r="Z18" s="64">
        <v>11</v>
      </c>
      <c r="AA18" s="64"/>
      <c r="AB18" s="64">
        <v>5</v>
      </c>
      <c r="AC18" s="64"/>
      <c r="AD18" s="65">
        <v>-1</v>
      </c>
      <c r="AE18" s="64"/>
      <c r="AF18" s="64">
        <v>1</v>
      </c>
      <c r="AG18" s="64"/>
      <c r="AH18" s="65">
        <v>2</v>
      </c>
      <c r="AI18" s="64"/>
      <c r="AJ18" s="64">
        <v>9</v>
      </c>
      <c r="AK18" s="64"/>
      <c r="AL18" s="65">
        <v>0</v>
      </c>
      <c r="AN18" s="65">
        <v>-2</v>
      </c>
      <c r="AO18" s="64"/>
      <c r="AP18" s="65">
        <v>8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56" t="s">
        <v>250</v>
      </c>
      <c r="B19" s="20" t="s">
        <v>251</v>
      </c>
      <c r="C19" s="56"/>
      <c r="D19" s="56">
        <v>33</v>
      </c>
      <c r="E19" s="2"/>
      <c r="F19" s="78">
        <v>12</v>
      </c>
      <c r="G19" s="78"/>
      <c r="H19" s="78">
        <v>18</v>
      </c>
      <c r="I19" s="109"/>
      <c r="J19" s="93">
        <v>25</v>
      </c>
      <c r="K19" s="94"/>
      <c r="L19" s="94">
        <v>23</v>
      </c>
      <c r="M19" s="94"/>
      <c r="N19" s="78">
        <v>23</v>
      </c>
      <c r="O19" s="78"/>
      <c r="P19" s="78">
        <v>14</v>
      </c>
      <c r="Q19" s="78"/>
      <c r="R19" s="78">
        <v>22</v>
      </c>
      <c r="S19" s="78"/>
      <c r="T19" s="78">
        <v>17</v>
      </c>
      <c r="U19" s="78"/>
      <c r="V19" s="78">
        <v>16</v>
      </c>
      <c r="W19" s="78"/>
      <c r="X19" s="78">
        <v>8</v>
      </c>
      <c r="Y19" s="78"/>
      <c r="Z19" s="78">
        <v>11</v>
      </c>
      <c r="AA19" s="78"/>
      <c r="AB19" s="78">
        <v>18</v>
      </c>
      <c r="AC19" s="78"/>
      <c r="AD19" s="78">
        <v>8</v>
      </c>
      <c r="AE19" s="78"/>
      <c r="AF19" s="78">
        <v>16</v>
      </c>
      <c r="AG19" s="78"/>
      <c r="AH19" s="78">
        <v>18</v>
      </c>
      <c r="AI19" s="78"/>
      <c r="AJ19" s="78">
        <v>31</v>
      </c>
      <c r="AK19" s="78"/>
      <c r="AL19" s="78">
        <v>27</v>
      </c>
      <c r="AN19" s="78">
        <v>18</v>
      </c>
      <c r="AO19" s="78"/>
      <c r="AP19" s="78">
        <v>14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SUM(F5:G19)-F11-F12-F15-F16-F18</f>
        <v>150</v>
      </c>
      <c r="G20" s="133"/>
      <c r="H20" s="133">
        <f>SUM(H5:I19)-H5-H9-H11-H13-H17</f>
        <v>192</v>
      </c>
      <c r="I20" s="133"/>
      <c r="J20" s="133">
        <f>SUM(J5:K19)-J5-J8-J9-J10-J11</f>
        <v>146</v>
      </c>
      <c r="K20" s="133"/>
      <c r="L20" s="133">
        <f>SUM(L5:M19)-L5-L11-L16-L17-L18</f>
        <v>133</v>
      </c>
      <c r="M20" s="133"/>
      <c r="N20" s="133">
        <f>SUM(N5:O19)-N7-N11-N13-N14-N16</f>
        <v>171</v>
      </c>
      <c r="O20" s="133"/>
      <c r="P20" s="133">
        <f>SUM(P5:Q19)-P5-P9-P11-P14-P15</f>
        <v>205</v>
      </c>
      <c r="Q20" s="133"/>
      <c r="R20" s="133">
        <f>SUM(R5:S19)-R10-R11-R13-R17-R18</f>
        <v>166</v>
      </c>
      <c r="S20" s="133"/>
      <c r="T20" s="133">
        <f>SUM(T5:U19)-T9-T11-T13-T17-T18</f>
        <v>112</v>
      </c>
      <c r="U20" s="133"/>
      <c r="V20" s="133">
        <f>SUM(V5:W19)-V6-V9-V11-V15-V18</f>
        <v>113</v>
      </c>
      <c r="W20" s="133"/>
      <c r="X20" s="133">
        <f>SUM(X5:Y19)-X6-X8-X9-X11-X14</f>
        <v>158</v>
      </c>
      <c r="Y20" s="133"/>
      <c r="Z20" s="133">
        <f>SUM(Z5:AA19)-Z5-Z6-Z9-Z11-Z17</f>
        <v>189</v>
      </c>
      <c r="AA20" s="133"/>
      <c r="AB20" s="133">
        <f>SUM(AB5:AC19)-AB5-AB6-AB11-AB13-AB17</f>
        <v>153</v>
      </c>
      <c r="AC20" s="133"/>
      <c r="AD20" s="133">
        <f>SUM(AD5:AE19)-AD6-AD11-AD13-AD16-AD18</f>
        <v>138</v>
      </c>
      <c r="AE20" s="133"/>
      <c r="AF20" s="133">
        <f>SUM(AF5:AG19)-AF6-AF9-AF11-AF13-AF14</f>
        <v>142</v>
      </c>
      <c r="AG20" s="133"/>
      <c r="AH20" s="133">
        <f>SUM(AH5:AI19)-AH5-AH6-AH11-AH13-AH18</f>
        <v>144</v>
      </c>
      <c r="AI20" s="133"/>
      <c r="AJ20" s="133">
        <f>SUM(AJ5:AK19)-AJ5-AJ6-AJ9-AJ11-AJ13</f>
        <v>135</v>
      </c>
      <c r="AK20" s="133"/>
      <c r="AL20" s="133">
        <f>SUM(AL5:AM19)-AL12-AL17</f>
        <v>152</v>
      </c>
      <c r="AM20" s="133"/>
      <c r="AN20" s="133">
        <f>SUM(AN5:AO19)-AN18-AN10-AN6</f>
        <v>183</v>
      </c>
      <c r="AO20" s="133"/>
      <c r="AP20" s="133">
        <f>SUM(AP5:AQ19)-AP5-AP6-AP8-AP14-AP18</f>
        <v>159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560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550-D21+53</f>
        <v>43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37" spans="1:5" ht="12.75">
      <c r="A37" s="33"/>
      <c r="B37" s="33"/>
      <c r="C37" s="33"/>
      <c r="D37" s="33"/>
      <c r="E37" s="33"/>
    </row>
    <row r="38" spans="1:5" ht="12.75">
      <c r="A38" s="33"/>
      <c r="B38" s="33"/>
      <c r="C38" s="33"/>
      <c r="D38" s="33"/>
      <c r="E38" s="33"/>
    </row>
    <row r="39" spans="1:5" ht="12.75">
      <c r="A39" s="33"/>
      <c r="B39" s="33"/>
      <c r="C39" s="33"/>
      <c r="D39" s="33"/>
      <c r="E39" s="33"/>
    </row>
    <row r="40" spans="1:9" ht="12.75">
      <c r="A40" s="21"/>
      <c r="B40" s="21"/>
      <c r="C40" s="21"/>
      <c r="D40" s="21"/>
      <c r="E40" s="21"/>
      <c r="F40" s="110"/>
      <c r="G40" s="110"/>
      <c r="H40" s="3"/>
      <c r="I40" s="3"/>
    </row>
    <row r="41" spans="1:9" ht="12.75">
      <c r="A41" s="23"/>
      <c r="B41" s="21"/>
      <c r="C41" s="21"/>
      <c r="D41" s="21"/>
      <c r="E41" s="21"/>
      <c r="F41" s="3"/>
      <c r="G41" s="3"/>
      <c r="H41" s="3"/>
      <c r="I41" s="3"/>
    </row>
    <row r="42" spans="1:9" ht="12.75">
      <c r="A42" s="21"/>
      <c r="B42" s="22"/>
      <c r="C42" s="21"/>
      <c r="D42" s="21"/>
      <c r="E42" s="21"/>
      <c r="F42" s="3"/>
      <c r="G42" s="3"/>
      <c r="H42" s="3"/>
      <c r="I42" s="3"/>
    </row>
    <row r="43" spans="1:9" ht="12.75">
      <c r="A43" s="21"/>
      <c r="B43" s="22"/>
      <c r="C43" s="21"/>
      <c r="D43" s="21"/>
      <c r="E43" s="21"/>
      <c r="F43" s="3"/>
      <c r="G43" s="3"/>
      <c r="H43" s="3"/>
      <c r="I43" s="3"/>
    </row>
    <row r="44" spans="1:9" ht="12.75">
      <c r="A44" s="21"/>
      <c r="B44" s="22"/>
      <c r="C44" s="21"/>
      <c r="D44" s="21"/>
      <c r="E44" s="21"/>
      <c r="F44" s="3"/>
      <c r="G44" s="3"/>
      <c r="H44" s="3"/>
      <c r="I44" s="3"/>
    </row>
    <row r="45" spans="1:9" ht="12.75">
      <c r="A45" s="21"/>
      <c r="B45" s="22"/>
      <c r="C45" s="21"/>
      <c r="D45" s="21"/>
      <c r="E45" s="21"/>
      <c r="F45" s="3"/>
      <c r="G45" s="3"/>
      <c r="H45" s="3"/>
      <c r="I45" s="3"/>
    </row>
    <row r="46" spans="1:9" ht="12.75">
      <c r="A46" s="21"/>
      <c r="B46" s="22"/>
      <c r="C46" s="21"/>
      <c r="D46" s="21"/>
      <c r="E46" s="21"/>
      <c r="F46" s="3"/>
      <c r="G46" s="3"/>
      <c r="H46" s="3"/>
      <c r="I46" s="3"/>
    </row>
    <row r="47" spans="1:9" ht="12.75">
      <c r="A47" s="23"/>
      <c r="B47" s="21"/>
      <c r="C47" s="21"/>
      <c r="D47" s="21"/>
      <c r="E47" s="21"/>
      <c r="F47" s="3"/>
      <c r="G47" s="3"/>
      <c r="H47" s="3"/>
      <c r="I47" s="3"/>
    </row>
    <row r="48" spans="1:9" ht="12.75">
      <c r="A48" s="21"/>
      <c r="B48" s="22"/>
      <c r="C48" s="22"/>
      <c r="D48" s="22"/>
      <c r="E48" s="22"/>
      <c r="F48" s="111"/>
      <c r="G48" s="3"/>
      <c r="H48" s="3"/>
      <c r="I48" s="3"/>
    </row>
    <row r="49" spans="1:9" ht="12.75">
      <c r="A49" s="21"/>
      <c r="B49" s="22"/>
      <c r="C49" s="22"/>
      <c r="D49" s="22"/>
      <c r="E49" s="22"/>
      <c r="F49" s="111"/>
      <c r="G49" s="3"/>
      <c r="H49" s="3"/>
      <c r="I49" s="3"/>
    </row>
    <row r="50" spans="1:9" ht="12.75">
      <c r="A50" s="21"/>
      <c r="B50" s="22"/>
      <c r="C50" s="22"/>
      <c r="D50" s="22"/>
      <c r="E50" s="22"/>
      <c r="F50" s="111"/>
      <c r="G50" s="3"/>
      <c r="H50" s="3"/>
      <c r="I50" s="3"/>
    </row>
    <row r="51" spans="1:9" ht="12.75">
      <c r="A51" s="23"/>
      <c r="B51" s="21"/>
      <c r="C51" s="21"/>
      <c r="D51" s="21"/>
      <c r="E51" s="21"/>
      <c r="F51" s="3"/>
      <c r="G51" s="3"/>
      <c r="H51" s="3"/>
      <c r="I51" s="3"/>
    </row>
    <row r="52" spans="1:9" ht="12.75">
      <c r="A52" s="21"/>
      <c r="B52" s="22"/>
      <c r="C52" s="22"/>
      <c r="D52" s="22"/>
      <c r="E52" s="22"/>
      <c r="F52" s="111"/>
      <c r="G52" s="3"/>
      <c r="H52" s="3"/>
      <c r="I52" s="3"/>
    </row>
    <row r="53" spans="1:9" ht="12.75">
      <c r="A53" s="21"/>
      <c r="B53" s="22"/>
      <c r="C53" s="22"/>
      <c r="D53" s="22"/>
      <c r="E53" s="22"/>
      <c r="F53" s="111"/>
      <c r="G53" s="3"/>
      <c r="H53" s="3"/>
      <c r="I53" s="3"/>
    </row>
    <row r="54" spans="1:9" ht="12.75">
      <c r="A54" s="21"/>
      <c r="B54" s="22"/>
      <c r="C54" s="22"/>
      <c r="D54" s="22"/>
      <c r="E54" s="22"/>
      <c r="F54" s="111"/>
      <c r="G54" s="3"/>
      <c r="H54" s="3"/>
      <c r="I54" s="3"/>
    </row>
    <row r="55" spans="1:9" ht="12.75">
      <c r="A55" s="21"/>
      <c r="B55" s="22"/>
      <c r="C55" s="22"/>
      <c r="D55" s="22"/>
      <c r="E55" s="22"/>
      <c r="F55" s="111"/>
      <c r="G55" s="3"/>
      <c r="H55" s="3"/>
      <c r="I55" s="3"/>
    </row>
    <row r="56" spans="1:9" ht="12.75">
      <c r="A56" s="21"/>
      <c r="B56" s="21"/>
      <c r="C56" s="21"/>
      <c r="D56" s="21"/>
      <c r="E56" s="21"/>
      <c r="F56" s="3"/>
      <c r="G56" s="3"/>
      <c r="H56" s="3"/>
      <c r="I56" s="3"/>
    </row>
    <row r="57" spans="1:9" ht="12.75">
      <c r="A57" s="21"/>
      <c r="B57" s="21"/>
      <c r="C57" s="21"/>
      <c r="D57" s="21"/>
      <c r="E57" s="21"/>
      <c r="F57" s="3"/>
      <c r="G57" s="3"/>
      <c r="H57" s="3"/>
      <c r="I57" s="3"/>
    </row>
    <row r="58" spans="1:9" ht="12.75">
      <c r="A58" s="21"/>
      <c r="B58" s="21"/>
      <c r="C58" s="21"/>
      <c r="D58" s="21"/>
      <c r="E58" s="21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 customHeight="1">
      <c r="A66" s="112"/>
      <c r="B66" s="112"/>
      <c r="C66" s="112"/>
      <c r="D66" s="112"/>
      <c r="E66" s="112"/>
      <c r="F66" s="112"/>
      <c r="G66" s="112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IL MAGO DI BELGRADO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"/>
  <dimension ref="A1:CD60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1.140625" style="0" customWidth="1"/>
    <col min="3" max="3" width="14.421875" style="0" customWidth="1"/>
    <col min="4" max="4" width="6.8515625" style="0" customWidth="1"/>
    <col min="6" max="61" width="5.28125" style="0" customWidth="1"/>
  </cols>
  <sheetData>
    <row r="1" spans="1:61" ht="20.25" customHeight="1">
      <c r="A1" s="129" t="s">
        <v>14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2" customFormat="1" ht="12.75" customHeight="1">
      <c r="A2" s="50"/>
      <c r="B2" s="50"/>
      <c r="C2" s="50"/>
      <c r="D2" s="50"/>
      <c r="E2" s="50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61" ht="12.75">
      <c r="A3" s="2"/>
      <c r="B3" s="2"/>
      <c r="C3" s="2"/>
      <c r="D3" s="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252</v>
      </c>
      <c r="B5" s="20" t="s">
        <v>149</v>
      </c>
      <c r="C5" s="19"/>
      <c r="D5" s="56">
        <v>1</v>
      </c>
      <c r="E5" s="57"/>
      <c r="F5" s="86">
        <v>11</v>
      </c>
      <c r="G5" s="59"/>
      <c r="H5" s="87">
        <v>20</v>
      </c>
      <c r="I5" s="59"/>
      <c r="J5" s="88">
        <v>16</v>
      </c>
      <c r="K5" s="62"/>
      <c r="L5" s="62">
        <v>15</v>
      </c>
      <c r="M5" s="62"/>
      <c r="N5" s="58">
        <v>5</v>
      </c>
      <c r="O5" s="59"/>
      <c r="P5" s="59">
        <v>9</v>
      </c>
      <c r="Q5" s="59"/>
      <c r="R5" s="59">
        <v>12</v>
      </c>
      <c r="S5" s="59"/>
      <c r="T5" s="59">
        <v>11</v>
      </c>
      <c r="U5" s="59"/>
      <c r="V5" s="58"/>
      <c r="W5" s="59"/>
      <c r="X5" s="59">
        <v>20</v>
      </c>
      <c r="Y5" s="59"/>
      <c r="Z5" s="59">
        <v>16</v>
      </c>
      <c r="AA5" s="59"/>
      <c r="AB5" s="59">
        <v>11</v>
      </c>
      <c r="AC5" s="59"/>
      <c r="AD5" s="59">
        <v>14</v>
      </c>
      <c r="AE5" s="59"/>
      <c r="AF5" s="59">
        <v>12</v>
      </c>
      <c r="AG5" s="59"/>
      <c r="AH5" s="58">
        <v>0</v>
      </c>
      <c r="AI5" s="59"/>
      <c r="AJ5" s="58">
        <v>-1</v>
      </c>
      <c r="AK5" s="59"/>
      <c r="AL5" s="59">
        <v>9</v>
      </c>
      <c r="AM5" s="59"/>
      <c r="AN5" s="58">
        <v>4</v>
      </c>
      <c r="AO5" s="59"/>
      <c r="AP5" s="59">
        <v>5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19" t="s">
        <v>253</v>
      </c>
      <c r="B6" s="20" t="s">
        <v>218</v>
      </c>
      <c r="C6" s="19"/>
      <c r="D6" s="56">
        <v>1</v>
      </c>
      <c r="E6" s="57"/>
      <c r="F6" s="71">
        <v>17</v>
      </c>
      <c r="G6" s="64"/>
      <c r="H6" s="91">
        <v>2</v>
      </c>
      <c r="I6" s="64"/>
      <c r="J6" s="66">
        <v>17</v>
      </c>
      <c r="K6" s="67"/>
      <c r="L6" s="67">
        <v>20</v>
      </c>
      <c r="M6" s="67"/>
      <c r="N6" s="64">
        <v>6</v>
      </c>
      <c r="O6" s="64"/>
      <c r="P6" s="64">
        <v>15</v>
      </c>
      <c r="Q6" s="67"/>
      <c r="R6" s="65">
        <v>-1</v>
      </c>
      <c r="S6" s="64"/>
      <c r="T6" s="65"/>
      <c r="U6" s="64"/>
      <c r="V6" s="64">
        <v>13</v>
      </c>
      <c r="W6" s="64"/>
      <c r="X6" s="64">
        <v>8</v>
      </c>
      <c r="Y6" s="64"/>
      <c r="Z6" s="64">
        <v>16</v>
      </c>
      <c r="AA6" s="64"/>
      <c r="AB6" s="64">
        <v>9</v>
      </c>
      <c r="AC6" s="64"/>
      <c r="AD6" s="64">
        <v>14</v>
      </c>
      <c r="AE6" s="64"/>
      <c r="AF6" s="64">
        <v>25</v>
      </c>
      <c r="AG6" s="64"/>
      <c r="AH6" s="64">
        <v>13</v>
      </c>
      <c r="AI6" s="64"/>
      <c r="AJ6" s="64">
        <v>11</v>
      </c>
      <c r="AK6" s="64"/>
      <c r="AL6" s="64">
        <v>4</v>
      </c>
      <c r="AM6" s="64"/>
      <c r="AN6" s="64">
        <v>20</v>
      </c>
      <c r="AO6" s="64"/>
      <c r="AP6" s="65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19" t="s">
        <v>100</v>
      </c>
      <c r="B7" s="20" t="s">
        <v>179</v>
      </c>
      <c r="C7" s="19"/>
      <c r="D7" s="56">
        <f>1+1</f>
        <v>2</v>
      </c>
      <c r="E7" s="57"/>
      <c r="F7" s="73">
        <v>2</v>
      </c>
      <c r="G7" s="64"/>
      <c r="H7" s="91"/>
      <c r="I7" s="64"/>
      <c r="J7" s="69">
        <v>2</v>
      </c>
      <c r="K7" s="67"/>
      <c r="L7" s="67">
        <v>24</v>
      </c>
      <c r="M7" s="67"/>
      <c r="N7" s="65">
        <v>2</v>
      </c>
      <c r="O7" s="64"/>
      <c r="P7" s="65">
        <v>5</v>
      </c>
      <c r="Q7" s="64"/>
      <c r="R7" s="65">
        <v>-3</v>
      </c>
      <c r="S7" s="64"/>
      <c r="T7" s="65">
        <v>3</v>
      </c>
      <c r="U7" s="64"/>
      <c r="V7" s="64">
        <v>21</v>
      </c>
      <c r="W7" s="64"/>
      <c r="X7" s="65">
        <v>2</v>
      </c>
      <c r="Y7" s="64"/>
      <c r="Z7" s="64">
        <v>21</v>
      </c>
      <c r="AA7" s="64"/>
      <c r="AB7" s="64">
        <v>8</v>
      </c>
      <c r="AC7" s="64"/>
      <c r="AD7" s="65">
        <v>-1</v>
      </c>
      <c r="AE7" s="64"/>
      <c r="AF7" s="64">
        <v>11</v>
      </c>
      <c r="AG7" s="64"/>
      <c r="AH7" s="65">
        <v>4</v>
      </c>
      <c r="AI7" s="64"/>
      <c r="AJ7" s="65">
        <v>1</v>
      </c>
      <c r="AK7" s="64"/>
      <c r="AL7" s="64">
        <v>2</v>
      </c>
      <c r="AM7" s="64"/>
      <c r="AN7" s="64">
        <v>9</v>
      </c>
      <c r="AO7" s="64"/>
      <c r="AP7" s="64">
        <v>6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254</v>
      </c>
      <c r="B8" s="20" t="s">
        <v>151</v>
      </c>
      <c r="C8" s="19"/>
      <c r="D8" s="56">
        <v>1</v>
      </c>
      <c r="E8" s="57"/>
      <c r="F8" s="71">
        <v>19</v>
      </c>
      <c r="G8" s="64"/>
      <c r="H8" s="71">
        <v>13</v>
      </c>
      <c r="I8" s="64"/>
      <c r="J8" s="66">
        <v>13</v>
      </c>
      <c r="K8" s="67"/>
      <c r="L8" s="67">
        <v>12</v>
      </c>
      <c r="M8" s="67"/>
      <c r="N8" s="64">
        <v>6</v>
      </c>
      <c r="O8" s="64"/>
      <c r="P8" s="64">
        <v>6</v>
      </c>
      <c r="Q8" s="64"/>
      <c r="R8" s="65"/>
      <c r="S8" s="64"/>
      <c r="T8" s="64">
        <v>12</v>
      </c>
      <c r="U8" s="64"/>
      <c r="V8" s="64">
        <v>5</v>
      </c>
      <c r="W8" s="64"/>
      <c r="X8" s="64">
        <v>20</v>
      </c>
      <c r="Y8" s="64"/>
      <c r="Z8" s="64">
        <v>26</v>
      </c>
      <c r="AA8" s="64"/>
      <c r="AB8" s="65">
        <v>3</v>
      </c>
      <c r="AC8" s="64"/>
      <c r="AD8" s="64">
        <v>16</v>
      </c>
      <c r="AE8" s="64"/>
      <c r="AF8" s="64">
        <v>12</v>
      </c>
      <c r="AG8" s="64"/>
      <c r="AH8" s="64">
        <v>5</v>
      </c>
      <c r="AI8" s="64"/>
      <c r="AJ8" s="64">
        <v>14</v>
      </c>
      <c r="AK8" s="64"/>
      <c r="AL8" s="64">
        <v>9</v>
      </c>
      <c r="AM8" s="64"/>
      <c r="AN8" s="65">
        <v>-1</v>
      </c>
      <c r="AO8" s="64"/>
      <c r="AP8" s="64">
        <v>4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143</v>
      </c>
      <c r="B9" s="20" t="s">
        <v>222</v>
      </c>
      <c r="C9" s="19"/>
      <c r="D9" s="56">
        <f>1+1</f>
        <v>2</v>
      </c>
      <c r="E9" s="57"/>
      <c r="F9" s="73">
        <v>-2</v>
      </c>
      <c r="G9" s="64"/>
      <c r="H9" s="89">
        <v>8</v>
      </c>
      <c r="I9" s="64"/>
      <c r="J9" s="69">
        <v>5</v>
      </c>
      <c r="K9" s="67"/>
      <c r="L9" s="67">
        <v>9</v>
      </c>
      <c r="M9" s="67"/>
      <c r="N9" s="64">
        <v>16</v>
      </c>
      <c r="O9" s="64"/>
      <c r="P9" s="68">
        <v>5</v>
      </c>
      <c r="Q9" s="64"/>
      <c r="R9" s="64">
        <v>6</v>
      </c>
      <c r="S9" s="64"/>
      <c r="T9" s="64">
        <v>11</v>
      </c>
      <c r="U9" s="64"/>
      <c r="V9" s="65">
        <v>2</v>
      </c>
      <c r="W9" s="64"/>
      <c r="X9" s="65"/>
      <c r="Y9" s="64"/>
      <c r="Z9" s="64">
        <v>5</v>
      </c>
      <c r="AA9" s="64"/>
      <c r="AB9" s="64">
        <v>11</v>
      </c>
      <c r="AC9" s="64"/>
      <c r="AD9" s="64">
        <v>10</v>
      </c>
      <c r="AE9" s="64"/>
      <c r="AF9" s="65">
        <v>2</v>
      </c>
      <c r="AG9" s="64"/>
      <c r="AH9" s="65">
        <v>3</v>
      </c>
      <c r="AI9" s="64"/>
      <c r="AJ9" s="64">
        <v>11</v>
      </c>
      <c r="AK9" s="64"/>
      <c r="AL9" s="65"/>
      <c r="AM9" s="64"/>
      <c r="AN9" s="64">
        <v>8</v>
      </c>
      <c r="AO9" s="64"/>
      <c r="AP9" s="64">
        <v>8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255</v>
      </c>
      <c r="B10" s="20" t="s">
        <v>256</v>
      </c>
      <c r="C10" s="19"/>
      <c r="D10" s="56">
        <v>1</v>
      </c>
      <c r="E10" s="2"/>
      <c r="F10" s="65">
        <v>2</v>
      </c>
      <c r="G10" s="64"/>
      <c r="H10" s="60">
        <v>0</v>
      </c>
      <c r="I10" s="64"/>
      <c r="J10" s="69">
        <v>-5</v>
      </c>
      <c r="K10" s="67"/>
      <c r="L10" s="68"/>
      <c r="M10" s="67"/>
      <c r="N10" s="64">
        <v>9</v>
      </c>
      <c r="O10" s="64"/>
      <c r="P10" s="65">
        <v>2</v>
      </c>
      <c r="Q10" s="64"/>
      <c r="R10" s="64">
        <v>14</v>
      </c>
      <c r="S10" s="64"/>
      <c r="T10" s="64">
        <v>8</v>
      </c>
      <c r="U10" s="64"/>
      <c r="V10" s="64">
        <v>4</v>
      </c>
      <c r="W10" s="64"/>
      <c r="X10" s="65">
        <v>-4</v>
      </c>
      <c r="Y10" s="64"/>
      <c r="Z10" s="65">
        <v>3</v>
      </c>
      <c r="AA10" s="64"/>
      <c r="AB10" s="64">
        <v>15</v>
      </c>
      <c r="AC10" s="64"/>
      <c r="AD10" s="65">
        <v>1</v>
      </c>
      <c r="AE10" s="64"/>
      <c r="AF10" s="65">
        <v>6</v>
      </c>
      <c r="AG10" s="64"/>
      <c r="AH10" s="65">
        <v>4</v>
      </c>
      <c r="AI10" s="64"/>
      <c r="AJ10" s="64">
        <v>11</v>
      </c>
      <c r="AK10" s="64"/>
      <c r="AL10" s="65">
        <v>-1</v>
      </c>
      <c r="AM10" s="64"/>
      <c r="AN10" s="64">
        <v>23</v>
      </c>
      <c r="AO10" s="64"/>
      <c r="AP10" s="64">
        <v>10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138</v>
      </c>
      <c r="B11" s="20" t="s">
        <v>154</v>
      </c>
      <c r="C11" s="19"/>
      <c r="D11" s="56">
        <f>1+1</f>
        <v>2</v>
      </c>
      <c r="E11" s="2"/>
      <c r="F11" s="71">
        <v>4</v>
      </c>
      <c r="G11" s="64"/>
      <c r="H11" s="21">
        <v>25</v>
      </c>
      <c r="I11" s="64"/>
      <c r="J11" s="66">
        <v>27</v>
      </c>
      <c r="K11" s="67"/>
      <c r="L11" s="67">
        <v>10</v>
      </c>
      <c r="M11" s="67"/>
      <c r="N11" s="64">
        <v>18</v>
      </c>
      <c r="O11" s="64"/>
      <c r="P11" s="64">
        <v>12</v>
      </c>
      <c r="Q11" s="64"/>
      <c r="R11" s="65">
        <v>-2</v>
      </c>
      <c r="S11" s="64"/>
      <c r="T11" s="64">
        <v>9</v>
      </c>
      <c r="U11" s="64"/>
      <c r="V11" s="64">
        <v>5</v>
      </c>
      <c r="W11" s="64"/>
      <c r="X11" s="64">
        <v>14</v>
      </c>
      <c r="Y11" s="64"/>
      <c r="Z11" s="65">
        <v>1</v>
      </c>
      <c r="AA11" s="64"/>
      <c r="AB11" s="64">
        <v>18</v>
      </c>
      <c r="AC11" s="64"/>
      <c r="AD11" s="65">
        <v>2</v>
      </c>
      <c r="AE11" s="64"/>
      <c r="AF11" s="64">
        <v>30</v>
      </c>
      <c r="AG11" s="64"/>
      <c r="AH11" s="64">
        <v>2</v>
      </c>
      <c r="AI11" s="64"/>
      <c r="AJ11" s="64">
        <v>20</v>
      </c>
      <c r="AK11" s="64"/>
      <c r="AL11" s="64">
        <v>10</v>
      </c>
      <c r="AM11" s="64"/>
      <c r="AN11" s="64">
        <v>10</v>
      </c>
      <c r="AO11" s="64"/>
      <c r="AP11" s="65">
        <v>2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136</v>
      </c>
      <c r="B12" s="20" t="s">
        <v>154</v>
      </c>
      <c r="C12" s="19"/>
      <c r="D12" s="56">
        <f>1+1</f>
        <v>2</v>
      </c>
      <c r="E12" s="2"/>
      <c r="F12" s="64">
        <v>11</v>
      </c>
      <c r="G12" s="64"/>
      <c r="H12" s="60">
        <v>8</v>
      </c>
      <c r="I12" s="64"/>
      <c r="J12" s="69">
        <v>0</v>
      </c>
      <c r="K12" s="67"/>
      <c r="L12" s="68">
        <v>-2</v>
      </c>
      <c r="M12" s="67"/>
      <c r="N12" s="64">
        <v>14</v>
      </c>
      <c r="O12" s="64"/>
      <c r="P12" s="64">
        <v>6</v>
      </c>
      <c r="Q12" s="64"/>
      <c r="R12" s="64">
        <v>4</v>
      </c>
      <c r="S12" s="64"/>
      <c r="T12" s="65">
        <v>8</v>
      </c>
      <c r="U12" s="64"/>
      <c r="V12" s="65">
        <v>2</v>
      </c>
      <c r="W12" s="64"/>
      <c r="X12" s="64">
        <v>5</v>
      </c>
      <c r="Y12" s="64"/>
      <c r="Z12" s="64">
        <v>3</v>
      </c>
      <c r="AA12" s="64"/>
      <c r="AB12" s="65">
        <v>5</v>
      </c>
      <c r="AC12" s="64"/>
      <c r="AD12" s="65"/>
      <c r="AE12" s="64"/>
      <c r="AF12" s="65">
        <v>4</v>
      </c>
      <c r="AG12" s="64"/>
      <c r="AH12" s="64">
        <v>6</v>
      </c>
      <c r="AI12" s="64"/>
      <c r="AJ12" s="65">
        <v>3</v>
      </c>
      <c r="AK12" s="64"/>
      <c r="AL12" s="65"/>
      <c r="AM12" s="64"/>
      <c r="AN12" s="65"/>
      <c r="AO12" s="64"/>
      <c r="AP12" s="65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128</v>
      </c>
      <c r="B13" s="20" t="s">
        <v>257</v>
      </c>
      <c r="C13" s="19"/>
      <c r="D13" s="56">
        <f>1+1</f>
        <v>2</v>
      </c>
      <c r="E13" s="57"/>
      <c r="F13" s="71">
        <v>13</v>
      </c>
      <c r="G13" s="64"/>
      <c r="H13" s="71">
        <v>16</v>
      </c>
      <c r="I13" s="64"/>
      <c r="J13" s="66">
        <v>18</v>
      </c>
      <c r="K13" s="67"/>
      <c r="L13" s="67">
        <v>12</v>
      </c>
      <c r="M13" s="67"/>
      <c r="N13" s="65">
        <v>2</v>
      </c>
      <c r="O13" s="64"/>
      <c r="P13" s="64">
        <v>33</v>
      </c>
      <c r="Q13" s="64"/>
      <c r="R13" s="64">
        <v>33</v>
      </c>
      <c r="S13" s="64"/>
      <c r="T13" s="64">
        <v>27</v>
      </c>
      <c r="U13" s="64"/>
      <c r="V13" s="64">
        <v>18</v>
      </c>
      <c r="W13" s="64"/>
      <c r="X13" s="64">
        <v>7</v>
      </c>
      <c r="Y13" s="64"/>
      <c r="Z13" s="64">
        <v>14</v>
      </c>
      <c r="AA13" s="64"/>
      <c r="AB13" s="64">
        <v>11</v>
      </c>
      <c r="AC13" s="64"/>
      <c r="AD13" s="64">
        <v>8</v>
      </c>
      <c r="AE13" s="64"/>
      <c r="AF13" s="64">
        <v>6</v>
      </c>
      <c r="AG13" s="64"/>
      <c r="AH13" s="71">
        <v>16</v>
      </c>
      <c r="AI13" s="64"/>
      <c r="AJ13" s="64">
        <v>15</v>
      </c>
      <c r="AK13" s="64"/>
      <c r="AL13" s="64">
        <v>16</v>
      </c>
      <c r="AM13" s="64"/>
      <c r="AN13" s="64">
        <v>8</v>
      </c>
      <c r="AO13" s="64"/>
      <c r="AP13" s="64">
        <v>11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258</v>
      </c>
      <c r="B14" s="20" t="s">
        <v>259</v>
      </c>
      <c r="C14" s="19"/>
      <c r="D14" s="56">
        <v>1</v>
      </c>
      <c r="E14" s="2"/>
      <c r="F14" s="64">
        <v>8</v>
      </c>
      <c r="G14" s="64"/>
      <c r="H14" s="21">
        <v>21</v>
      </c>
      <c r="I14" s="64"/>
      <c r="J14" s="66">
        <v>10</v>
      </c>
      <c r="K14" s="67"/>
      <c r="L14" s="67">
        <v>40</v>
      </c>
      <c r="M14" s="67"/>
      <c r="N14" s="64">
        <v>9</v>
      </c>
      <c r="O14" s="64"/>
      <c r="P14" s="64">
        <v>18</v>
      </c>
      <c r="Q14" s="64"/>
      <c r="R14" s="64">
        <v>25</v>
      </c>
      <c r="S14" s="64"/>
      <c r="T14" s="64">
        <v>31</v>
      </c>
      <c r="U14" s="64"/>
      <c r="V14" s="64">
        <v>14</v>
      </c>
      <c r="W14" s="64"/>
      <c r="X14" s="64">
        <v>3</v>
      </c>
      <c r="Y14" s="64"/>
      <c r="Z14" s="64">
        <v>4</v>
      </c>
      <c r="AA14" s="64"/>
      <c r="AB14" s="64">
        <v>23</v>
      </c>
      <c r="AC14" s="64"/>
      <c r="AD14" s="64">
        <v>12</v>
      </c>
      <c r="AE14" s="64"/>
      <c r="AF14" s="64">
        <v>8</v>
      </c>
      <c r="AG14" s="64"/>
      <c r="AH14" s="64">
        <v>14</v>
      </c>
      <c r="AI14" s="64"/>
      <c r="AJ14" s="64">
        <v>8</v>
      </c>
      <c r="AK14" s="64"/>
      <c r="AL14" s="64">
        <v>10</v>
      </c>
      <c r="AM14" s="64"/>
      <c r="AN14" s="64">
        <v>17</v>
      </c>
      <c r="AO14" s="64"/>
      <c r="AP14" s="64">
        <v>22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132</v>
      </c>
      <c r="B15" s="20" t="s">
        <v>167</v>
      </c>
      <c r="C15" s="19"/>
      <c r="D15" s="56">
        <f>1+2</f>
        <v>3</v>
      </c>
      <c r="E15" s="57"/>
      <c r="F15" s="73">
        <v>-4</v>
      </c>
      <c r="G15" s="64"/>
      <c r="H15" s="89">
        <v>6</v>
      </c>
      <c r="I15" s="64"/>
      <c r="J15" s="69">
        <v>2</v>
      </c>
      <c r="K15" s="67"/>
      <c r="L15" s="68">
        <v>-2</v>
      </c>
      <c r="M15" s="67"/>
      <c r="N15" s="65"/>
      <c r="O15" s="64"/>
      <c r="P15" s="64">
        <v>14</v>
      </c>
      <c r="Q15" s="64"/>
      <c r="R15" s="65">
        <v>1</v>
      </c>
      <c r="S15" s="64"/>
      <c r="T15" s="64">
        <v>16</v>
      </c>
      <c r="U15" s="64"/>
      <c r="V15" s="64">
        <v>4</v>
      </c>
      <c r="W15" s="64"/>
      <c r="X15" s="65">
        <v>0</v>
      </c>
      <c r="Y15" s="64"/>
      <c r="Z15" s="65">
        <v>2</v>
      </c>
      <c r="AA15" s="64"/>
      <c r="AB15" s="65">
        <v>-3</v>
      </c>
      <c r="AC15" s="64"/>
      <c r="AD15" s="65">
        <v>1</v>
      </c>
      <c r="AE15" s="64"/>
      <c r="AF15" s="65">
        <v>-3</v>
      </c>
      <c r="AG15" s="64"/>
      <c r="AH15" s="65">
        <v>1</v>
      </c>
      <c r="AI15" s="64"/>
      <c r="AJ15" s="65"/>
      <c r="AK15" s="64"/>
      <c r="AL15" s="65"/>
      <c r="AM15" s="64"/>
      <c r="AN15" s="64">
        <v>8</v>
      </c>
      <c r="AO15" s="64"/>
      <c r="AP15" s="64">
        <v>7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260</v>
      </c>
      <c r="B16" s="20" t="s">
        <v>261</v>
      </c>
      <c r="C16" s="19"/>
      <c r="D16" s="56">
        <v>1</v>
      </c>
      <c r="E16" s="2"/>
      <c r="F16" s="64">
        <v>9</v>
      </c>
      <c r="G16" s="64"/>
      <c r="H16" s="21">
        <v>13</v>
      </c>
      <c r="I16" s="64"/>
      <c r="J16" s="66">
        <v>10</v>
      </c>
      <c r="K16" s="67"/>
      <c r="L16" s="67">
        <v>21</v>
      </c>
      <c r="M16" s="67"/>
      <c r="N16" s="64">
        <v>24</v>
      </c>
      <c r="O16" s="64"/>
      <c r="P16" s="65">
        <v>2</v>
      </c>
      <c r="Q16" s="64"/>
      <c r="R16" s="64">
        <v>5</v>
      </c>
      <c r="S16" s="64"/>
      <c r="T16" s="64">
        <v>12</v>
      </c>
      <c r="U16" s="64"/>
      <c r="V16" s="65">
        <v>1</v>
      </c>
      <c r="W16" s="64"/>
      <c r="X16" s="64">
        <v>21</v>
      </c>
      <c r="Y16" s="64"/>
      <c r="Z16" s="65">
        <v>2</v>
      </c>
      <c r="AA16" s="64"/>
      <c r="AB16" s="64">
        <v>12</v>
      </c>
      <c r="AC16" s="64"/>
      <c r="AD16" s="64">
        <v>12</v>
      </c>
      <c r="AE16" s="64"/>
      <c r="AF16" s="64">
        <v>6</v>
      </c>
      <c r="AG16" s="64"/>
      <c r="AH16" s="64">
        <v>13</v>
      </c>
      <c r="AI16" s="64"/>
      <c r="AJ16" s="64">
        <v>18</v>
      </c>
      <c r="AK16" s="64"/>
      <c r="AL16" s="64">
        <v>16</v>
      </c>
      <c r="AM16" s="64"/>
      <c r="AN16" s="65"/>
      <c r="AO16" s="64"/>
      <c r="AP16" s="65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262</v>
      </c>
      <c r="B17" s="20" t="s">
        <v>261</v>
      </c>
      <c r="C17" s="19"/>
      <c r="D17" s="56">
        <v>1</v>
      </c>
      <c r="E17" s="2"/>
      <c r="F17" s="64">
        <v>29</v>
      </c>
      <c r="G17" s="64"/>
      <c r="H17" s="60">
        <v>8</v>
      </c>
      <c r="I17" s="64"/>
      <c r="J17" s="66">
        <v>26</v>
      </c>
      <c r="K17" s="67"/>
      <c r="L17" s="68">
        <v>4</v>
      </c>
      <c r="M17" s="67"/>
      <c r="N17" s="64">
        <v>25</v>
      </c>
      <c r="O17" s="64"/>
      <c r="P17" s="64">
        <v>22</v>
      </c>
      <c r="Q17" s="64"/>
      <c r="R17" s="64">
        <v>23</v>
      </c>
      <c r="S17" s="64"/>
      <c r="T17" s="64">
        <v>19</v>
      </c>
      <c r="U17" s="64"/>
      <c r="V17" s="64">
        <v>15</v>
      </c>
      <c r="W17" s="64"/>
      <c r="X17" s="64">
        <v>15</v>
      </c>
      <c r="Y17" s="64"/>
      <c r="Z17" s="65">
        <v>2</v>
      </c>
      <c r="AA17" s="64"/>
      <c r="AB17" s="65">
        <v>7</v>
      </c>
      <c r="AC17" s="64"/>
      <c r="AD17" s="64">
        <v>27</v>
      </c>
      <c r="AE17" s="64"/>
      <c r="AF17" s="64">
        <v>13</v>
      </c>
      <c r="AG17" s="64"/>
      <c r="AH17" s="64">
        <v>14</v>
      </c>
      <c r="AI17" s="64"/>
      <c r="AJ17" s="64">
        <v>15</v>
      </c>
      <c r="AK17" s="64"/>
      <c r="AL17" s="64">
        <v>25</v>
      </c>
      <c r="AM17" s="64"/>
      <c r="AN17" s="64">
        <v>24</v>
      </c>
      <c r="AO17" s="64"/>
      <c r="AP17" s="64">
        <v>24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263</v>
      </c>
      <c r="B18" s="20" t="s">
        <v>169</v>
      </c>
      <c r="C18" s="19"/>
      <c r="D18" s="56">
        <v>1</v>
      </c>
      <c r="E18" s="2"/>
      <c r="F18" s="64">
        <v>17</v>
      </c>
      <c r="G18" s="64"/>
      <c r="H18" s="21">
        <v>15</v>
      </c>
      <c r="I18" s="64"/>
      <c r="J18" s="66">
        <v>18</v>
      </c>
      <c r="K18" s="67"/>
      <c r="L18" s="67">
        <v>26</v>
      </c>
      <c r="M18" s="67"/>
      <c r="N18" s="64">
        <v>23</v>
      </c>
      <c r="O18" s="64"/>
      <c r="P18" s="64">
        <v>19</v>
      </c>
      <c r="Q18" s="64"/>
      <c r="R18" s="64">
        <v>29</v>
      </c>
      <c r="S18" s="64"/>
      <c r="T18" s="65">
        <v>7</v>
      </c>
      <c r="U18" s="64"/>
      <c r="V18" s="65">
        <v>2</v>
      </c>
      <c r="W18" s="64"/>
      <c r="X18" s="64">
        <v>20</v>
      </c>
      <c r="Y18" s="64"/>
      <c r="Z18" s="64">
        <v>6</v>
      </c>
      <c r="AA18" s="64"/>
      <c r="AB18" s="65"/>
      <c r="AC18" s="64"/>
      <c r="AD18" s="64">
        <v>5</v>
      </c>
      <c r="AE18" s="64"/>
      <c r="AF18" s="65"/>
      <c r="AG18" s="64"/>
      <c r="AH18" s="64">
        <v>13</v>
      </c>
      <c r="AI18" s="64"/>
      <c r="AJ18" s="65">
        <v>2</v>
      </c>
      <c r="AK18" s="64"/>
      <c r="AL18" s="64">
        <v>35</v>
      </c>
      <c r="AM18" s="64"/>
      <c r="AN18" s="64">
        <v>21</v>
      </c>
      <c r="AO18" s="64"/>
      <c r="AP18" s="64">
        <v>19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264</v>
      </c>
      <c r="B19" s="20" t="s">
        <v>171</v>
      </c>
      <c r="C19" s="19"/>
      <c r="D19" s="56">
        <v>1</v>
      </c>
      <c r="E19" s="57"/>
      <c r="F19" s="103">
        <v>2</v>
      </c>
      <c r="G19" s="78"/>
      <c r="H19" s="113">
        <v>12</v>
      </c>
      <c r="I19" s="78"/>
      <c r="J19" s="93">
        <v>10</v>
      </c>
      <c r="K19" s="94"/>
      <c r="L19" s="98">
        <v>6</v>
      </c>
      <c r="M19" s="94"/>
      <c r="N19" s="79">
        <v>3</v>
      </c>
      <c r="O19" s="78"/>
      <c r="P19" s="79">
        <v>-1</v>
      </c>
      <c r="Q19" s="78"/>
      <c r="R19" s="78">
        <v>12</v>
      </c>
      <c r="S19" s="78"/>
      <c r="T19" s="79"/>
      <c r="U19" s="78"/>
      <c r="V19" s="78">
        <v>5</v>
      </c>
      <c r="W19" s="78"/>
      <c r="X19" s="79"/>
      <c r="Y19" s="78"/>
      <c r="Z19" s="78">
        <v>6</v>
      </c>
      <c r="AA19" s="78"/>
      <c r="AB19" s="78">
        <v>11</v>
      </c>
      <c r="AC19" s="78"/>
      <c r="AD19" s="78">
        <v>12</v>
      </c>
      <c r="AE19" s="78"/>
      <c r="AF19" s="78">
        <v>8</v>
      </c>
      <c r="AG19" s="78"/>
      <c r="AH19" s="78">
        <v>8</v>
      </c>
      <c r="AI19" s="78"/>
      <c r="AJ19" s="78">
        <v>16</v>
      </c>
      <c r="AK19" s="78"/>
      <c r="AL19" s="65">
        <v>0</v>
      </c>
      <c r="AM19" s="78"/>
      <c r="AN19" s="79"/>
      <c r="AO19" s="78"/>
      <c r="AP19" s="79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SUM(F5:G19)-F7-F9-F10-F15-F19</f>
        <v>138</v>
      </c>
      <c r="G20" s="133"/>
      <c r="H20" s="133">
        <f>SUM(H5:I19)-H6-H7-H10-H12-H17</f>
        <v>149</v>
      </c>
      <c r="I20" s="133"/>
      <c r="J20" s="133">
        <f>SUM(J5:K19)-J7-J9-J10-J12-J15</f>
        <v>165</v>
      </c>
      <c r="K20" s="133"/>
      <c r="L20" s="133">
        <f>SUM(L5:M19)-L10-L12-L15-L17-L19</f>
        <v>189</v>
      </c>
      <c r="M20" s="133"/>
      <c r="N20" s="133">
        <f>SUM(N5:O19)-N5-N7-N13-N15-N19</f>
        <v>150</v>
      </c>
      <c r="O20" s="133"/>
      <c r="P20" s="133">
        <f>SUM(P5:Q19)-P7-P9-P10-P16-P19</f>
        <v>154</v>
      </c>
      <c r="Q20" s="133"/>
      <c r="R20" s="133">
        <f>SUM(R5:S19)-R6-R7-R8-R11-R15</f>
        <v>163</v>
      </c>
      <c r="S20" s="133"/>
      <c r="T20" s="133">
        <f>SUM(T5:U19)-T6-T7-T12-T18-T19</f>
        <v>156</v>
      </c>
      <c r="U20" s="133"/>
      <c r="V20" s="133">
        <f>SUM(V5:W19)-V5-V9-V12-V16-V18</f>
        <v>104</v>
      </c>
      <c r="W20" s="133"/>
      <c r="X20" s="133">
        <f>SUM(X5:Y19)-X7-X9-X10-X15-X19</f>
        <v>133</v>
      </c>
      <c r="Y20" s="133"/>
      <c r="Z20" s="133">
        <f>SUM(Z5:AA19)-Z10-Z11-Z15-Z16-Z17</f>
        <v>117</v>
      </c>
      <c r="AA20" s="133"/>
      <c r="AB20" s="133">
        <f>SUM(AB5:AC19)-AB8-AB12-AB15-AB17-AB18</f>
        <v>129</v>
      </c>
      <c r="AC20" s="133"/>
      <c r="AD20" s="133">
        <f>SUM(AD5:AE19)-AD7-AD10-AD11-AD12-AD15</f>
        <v>130</v>
      </c>
      <c r="AE20" s="133"/>
      <c r="AF20" s="133">
        <f>SUM(AF5:AG19)-AF9-AF10-AF12-AF15-AF18</f>
        <v>131</v>
      </c>
      <c r="AG20" s="133"/>
      <c r="AH20" s="133">
        <f>SUM(AH5:AI19)-AH5-AH7-AH9-AH10-AH15</f>
        <v>104</v>
      </c>
      <c r="AI20" s="133"/>
      <c r="AJ20" s="133">
        <f>SUM(AJ5:AK19)-AJ5-AJ7-AJ12-AJ15-AJ18</f>
        <v>139</v>
      </c>
      <c r="AK20" s="133"/>
      <c r="AL20" s="133">
        <f>SUM(AL5:AM19)-AL10-AL19</f>
        <v>136</v>
      </c>
      <c r="AM20" s="133"/>
      <c r="AN20" s="133">
        <f>SUM(AN5:AO19)-AN5-AN8</f>
        <v>148</v>
      </c>
      <c r="AO20" s="133"/>
      <c r="AP20" s="133">
        <f>SUM(AP5:AQ19)-AP11</f>
        <v>116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22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550-D21-423</f>
        <v>105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39" spans="1:12" ht="12.75">
      <c r="A39" s="21"/>
      <c r="B39" s="21"/>
      <c r="C39" s="21"/>
      <c r="D39" s="21"/>
      <c r="E39" s="21"/>
      <c r="F39" s="114"/>
      <c r="G39" s="114"/>
      <c r="H39" s="114"/>
      <c r="I39" s="114"/>
      <c r="J39" s="114"/>
      <c r="K39" s="114"/>
      <c r="L39" s="114"/>
    </row>
    <row r="40" spans="1:12" ht="12.75">
      <c r="A40" s="2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1"/>
      <c r="B47" s="22"/>
      <c r="C47" s="22"/>
      <c r="D47" s="22"/>
      <c r="E47" s="22"/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2"/>
      <c r="C48" s="22"/>
      <c r="D48" s="22"/>
      <c r="E48" s="22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2"/>
      <c r="C49" s="22"/>
      <c r="D49" s="22"/>
      <c r="E49" s="22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2"/>
      <c r="C50" s="22"/>
      <c r="D50" s="22"/>
      <c r="E50" s="22"/>
      <c r="F50" s="21"/>
      <c r="G50" s="21"/>
      <c r="H50" s="21"/>
      <c r="I50" s="21"/>
      <c r="J50" s="21"/>
      <c r="K50" s="21"/>
      <c r="L50" s="21"/>
    </row>
    <row r="51" spans="1:12" ht="12.75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1"/>
      <c r="B52" s="22"/>
      <c r="C52" s="22"/>
      <c r="D52" s="22"/>
      <c r="E52" s="22"/>
      <c r="F52" s="21"/>
      <c r="G52" s="21"/>
      <c r="H52" s="21"/>
      <c r="I52" s="21"/>
      <c r="J52" s="21"/>
      <c r="K52" s="21"/>
      <c r="L52" s="21"/>
    </row>
    <row r="53" spans="1:12" ht="12.75">
      <c r="A53" s="21"/>
      <c r="B53" s="22"/>
      <c r="C53" s="22"/>
      <c r="D53" s="22"/>
      <c r="E53" s="22"/>
      <c r="F53" s="21"/>
      <c r="G53" s="21"/>
      <c r="H53" s="21"/>
      <c r="I53" s="21"/>
      <c r="J53" s="21"/>
      <c r="K53" s="21"/>
      <c r="L53" s="21"/>
    </row>
    <row r="54" spans="1:12" ht="12.75">
      <c r="A54" s="21"/>
      <c r="B54" s="22"/>
      <c r="C54" s="22"/>
      <c r="D54" s="22"/>
      <c r="E54" s="22"/>
      <c r="F54" s="21"/>
      <c r="G54" s="21"/>
      <c r="H54" s="21"/>
      <c r="I54" s="21"/>
      <c r="J54" s="21"/>
      <c r="K54" s="21"/>
      <c r="L54" s="21"/>
    </row>
    <row r="55" spans="1:12" ht="12.75">
      <c r="A55" s="21"/>
      <c r="B55" s="22"/>
      <c r="C55" s="22"/>
      <c r="D55" s="22"/>
      <c r="E55" s="22"/>
      <c r="F55" s="21"/>
      <c r="G55" s="21"/>
      <c r="H55" s="21"/>
      <c r="I55" s="21"/>
      <c r="J55" s="21"/>
      <c r="K55" s="21"/>
      <c r="L55" s="21"/>
    </row>
    <row r="56" spans="1:1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LEO' OSSI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BI46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2.7109375" style="0" customWidth="1"/>
    <col min="3" max="3" width="14.140625" style="0" customWidth="1"/>
    <col min="4" max="4" width="6.8515625" style="0" customWidth="1"/>
    <col min="5" max="5" width="10.140625" style="0" customWidth="1"/>
    <col min="6" max="61" width="5.28125" style="0" customWidth="1"/>
  </cols>
  <sheetData>
    <row r="1" spans="1:61" ht="20.25">
      <c r="A1" s="129" t="s">
        <v>17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5" s="2" customFormat="1" ht="12.75" customHeight="1">
      <c r="A2" s="50"/>
      <c r="B2" s="50"/>
      <c r="C2" s="50"/>
      <c r="D2" s="50"/>
      <c r="E2" s="50"/>
    </row>
    <row r="3" spans="1:61" ht="12.75">
      <c r="A3" s="2"/>
      <c r="B3" s="2"/>
      <c r="C3" s="2"/>
      <c r="D3" s="2"/>
      <c r="E3" s="25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265</v>
      </c>
      <c r="B5" s="20" t="s">
        <v>218</v>
      </c>
      <c r="C5" s="19"/>
      <c r="D5" s="56">
        <v>70</v>
      </c>
      <c r="E5" s="57"/>
      <c r="F5" s="86">
        <v>27</v>
      </c>
      <c r="G5" s="59"/>
      <c r="H5" s="87">
        <v>17</v>
      </c>
      <c r="I5" s="59"/>
      <c r="J5" s="88">
        <v>23</v>
      </c>
      <c r="K5" s="62"/>
      <c r="L5" s="62">
        <v>21</v>
      </c>
      <c r="M5" s="62"/>
      <c r="N5" s="58">
        <v>9</v>
      </c>
      <c r="O5" s="59"/>
      <c r="P5" s="59">
        <v>16</v>
      </c>
      <c r="Q5" s="59"/>
      <c r="R5" s="59">
        <v>24</v>
      </c>
      <c r="S5" s="59"/>
      <c r="T5" s="58"/>
      <c r="U5" s="59"/>
      <c r="V5" s="59">
        <v>25</v>
      </c>
      <c r="W5" s="59"/>
      <c r="X5" s="58">
        <v>0</v>
      </c>
      <c r="Y5" s="59"/>
      <c r="Z5" s="59">
        <v>12</v>
      </c>
      <c r="AA5" s="59"/>
      <c r="AB5" s="59">
        <v>25</v>
      </c>
      <c r="AC5" s="59"/>
      <c r="AD5" s="58">
        <v>8</v>
      </c>
      <c r="AE5" s="59"/>
      <c r="AF5" s="59">
        <v>13</v>
      </c>
      <c r="AG5" s="59"/>
      <c r="AH5" s="59">
        <v>34</v>
      </c>
      <c r="AI5" s="59"/>
      <c r="AJ5" s="65">
        <v>12</v>
      </c>
      <c r="AK5" s="59"/>
      <c r="AL5" s="58">
        <v>1</v>
      </c>
      <c r="AM5" s="59"/>
      <c r="AN5" s="59">
        <v>15</v>
      </c>
      <c r="AO5" s="59"/>
      <c r="AP5" s="59">
        <v>19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 customHeight="1">
      <c r="A6" s="19" t="s">
        <v>266</v>
      </c>
      <c r="B6" s="20" t="s">
        <v>179</v>
      </c>
      <c r="C6" s="19"/>
      <c r="D6" s="56">
        <v>50</v>
      </c>
      <c r="E6" s="2"/>
      <c r="F6" s="64">
        <v>22</v>
      </c>
      <c r="G6" s="64"/>
      <c r="H6" s="21">
        <v>20</v>
      </c>
      <c r="I6" s="64"/>
      <c r="J6" s="66">
        <v>19</v>
      </c>
      <c r="K6" s="67"/>
      <c r="L6" s="67">
        <v>14</v>
      </c>
      <c r="M6" s="67"/>
      <c r="N6" s="64">
        <v>12</v>
      </c>
      <c r="O6" s="64"/>
      <c r="P6" s="67">
        <v>11</v>
      </c>
      <c r="Q6" s="64"/>
      <c r="R6" s="64">
        <v>6</v>
      </c>
      <c r="S6" s="64"/>
      <c r="T6" s="64">
        <v>26</v>
      </c>
      <c r="U6" s="64"/>
      <c r="V6" s="64">
        <v>10</v>
      </c>
      <c r="W6" s="64"/>
      <c r="X6" s="64">
        <v>17</v>
      </c>
      <c r="Y6" s="64"/>
      <c r="Z6" s="65"/>
      <c r="AA6" s="64"/>
      <c r="AB6" s="64">
        <v>19</v>
      </c>
      <c r="AC6" s="64"/>
      <c r="AD6" s="64">
        <v>13</v>
      </c>
      <c r="AE6" s="64"/>
      <c r="AF6" s="64">
        <v>12</v>
      </c>
      <c r="AG6" s="64"/>
      <c r="AH6" s="65">
        <v>8</v>
      </c>
      <c r="AI6" s="64"/>
      <c r="AJ6" s="65">
        <v>10</v>
      </c>
      <c r="AK6" s="64"/>
      <c r="AL6" s="64">
        <v>8</v>
      </c>
      <c r="AM6" s="64"/>
      <c r="AN6" s="64">
        <v>21</v>
      </c>
      <c r="AO6" s="64"/>
      <c r="AP6" s="64">
        <v>19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 customHeight="1">
      <c r="A7" s="19" t="s">
        <v>267</v>
      </c>
      <c r="B7" s="20" t="s">
        <v>151</v>
      </c>
      <c r="C7" s="19"/>
      <c r="D7" s="56">
        <v>9</v>
      </c>
      <c r="E7" s="2"/>
      <c r="F7" s="71">
        <v>19</v>
      </c>
      <c r="G7" s="64"/>
      <c r="H7" s="64">
        <v>37</v>
      </c>
      <c r="I7" s="64"/>
      <c r="J7" s="69">
        <v>7</v>
      </c>
      <c r="K7" s="67"/>
      <c r="L7" s="68">
        <v>3</v>
      </c>
      <c r="M7" s="67"/>
      <c r="N7" s="65">
        <v>3</v>
      </c>
      <c r="O7" s="64"/>
      <c r="P7" s="64">
        <v>13</v>
      </c>
      <c r="Q7" s="64"/>
      <c r="R7" s="65"/>
      <c r="S7" s="64"/>
      <c r="T7" s="64">
        <v>19</v>
      </c>
      <c r="U7" s="64"/>
      <c r="V7" s="65">
        <v>3</v>
      </c>
      <c r="W7" s="64"/>
      <c r="X7" s="65">
        <v>2</v>
      </c>
      <c r="Y7" s="64"/>
      <c r="Z7" s="64">
        <v>17</v>
      </c>
      <c r="AA7" s="64"/>
      <c r="AB7" s="64">
        <v>20</v>
      </c>
      <c r="AC7" s="64"/>
      <c r="AD7" s="64">
        <v>20</v>
      </c>
      <c r="AE7" s="64"/>
      <c r="AF7" s="64">
        <v>21</v>
      </c>
      <c r="AG7" s="64"/>
      <c r="AH7" s="64">
        <v>14</v>
      </c>
      <c r="AI7" s="64"/>
      <c r="AJ7" s="64">
        <v>15</v>
      </c>
      <c r="AK7" s="64"/>
      <c r="AL7" s="64">
        <v>25</v>
      </c>
      <c r="AM7" s="64"/>
      <c r="AN7" s="64">
        <v>28</v>
      </c>
      <c r="AO7" s="64"/>
      <c r="AP7" s="64">
        <v>25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268</v>
      </c>
      <c r="B8" s="20" t="s">
        <v>222</v>
      </c>
      <c r="C8" s="19"/>
      <c r="D8" s="56">
        <v>56</v>
      </c>
      <c r="E8" s="2"/>
      <c r="F8" s="64">
        <v>22</v>
      </c>
      <c r="G8" s="64"/>
      <c r="H8" s="60">
        <v>0</v>
      </c>
      <c r="I8" s="64"/>
      <c r="J8" s="66">
        <v>27</v>
      </c>
      <c r="K8" s="67"/>
      <c r="L8" s="67">
        <v>11</v>
      </c>
      <c r="M8" s="67"/>
      <c r="N8" s="64">
        <v>26</v>
      </c>
      <c r="O8" s="64"/>
      <c r="P8" s="65">
        <v>7</v>
      </c>
      <c r="Q8" s="64"/>
      <c r="R8" s="64">
        <v>7</v>
      </c>
      <c r="S8" s="64"/>
      <c r="T8" s="65">
        <v>5</v>
      </c>
      <c r="U8" s="64"/>
      <c r="V8" s="64">
        <v>12</v>
      </c>
      <c r="W8" s="64"/>
      <c r="X8" s="64">
        <v>12</v>
      </c>
      <c r="Y8" s="64"/>
      <c r="Z8" s="64">
        <v>18</v>
      </c>
      <c r="AA8" s="64"/>
      <c r="AB8" s="64">
        <v>17</v>
      </c>
      <c r="AC8" s="64"/>
      <c r="AD8" s="64">
        <v>26</v>
      </c>
      <c r="AE8" s="64"/>
      <c r="AF8" s="64">
        <v>15</v>
      </c>
      <c r="AG8" s="64"/>
      <c r="AH8" s="64">
        <v>19</v>
      </c>
      <c r="AI8" s="64"/>
      <c r="AJ8" s="64">
        <v>19</v>
      </c>
      <c r="AK8" s="64"/>
      <c r="AL8" s="65"/>
      <c r="AM8" s="64"/>
      <c r="AN8" s="65">
        <v>12</v>
      </c>
      <c r="AO8" s="64"/>
      <c r="AP8" s="64">
        <v>26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269</v>
      </c>
      <c r="B9" s="20" t="s">
        <v>222</v>
      </c>
      <c r="C9" s="19"/>
      <c r="D9" s="56">
        <v>1</v>
      </c>
      <c r="E9" s="57"/>
      <c r="F9" s="73">
        <v>2</v>
      </c>
      <c r="G9" s="64"/>
      <c r="H9" s="100">
        <v>2</v>
      </c>
      <c r="I9" s="64"/>
      <c r="J9" s="66">
        <v>18</v>
      </c>
      <c r="K9" s="67"/>
      <c r="L9" s="67">
        <v>11</v>
      </c>
      <c r="M9" s="67"/>
      <c r="N9" s="64">
        <v>20</v>
      </c>
      <c r="O9" s="64"/>
      <c r="P9" s="64">
        <v>26</v>
      </c>
      <c r="Q9" s="64"/>
      <c r="R9" s="65">
        <v>1</v>
      </c>
      <c r="S9" s="64"/>
      <c r="T9" s="65">
        <v>7</v>
      </c>
      <c r="U9" s="64"/>
      <c r="V9" s="64">
        <v>14</v>
      </c>
      <c r="W9" s="64"/>
      <c r="X9" s="64">
        <v>15</v>
      </c>
      <c r="Y9" s="64"/>
      <c r="Z9" s="64">
        <v>14</v>
      </c>
      <c r="AA9" s="64"/>
      <c r="AB9" s="65">
        <v>1</v>
      </c>
      <c r="AC9" s="64"/>
      <c r="AD9" s="65">
        <v>-2</v>
      </c>
      <c r="AE9" s="64"/>
      <c r="AF9" s="65">
        <v>8</v>
      </c>
      <c r="AG9" s="64"/>
      <c r="AH9" s="65">
        <v>0</v>
      </c>
      <c r="AI9" s="64"/>
      <c r="AJ9" s="64">
        <v>13</v>
      </c>
      <c r="AK9" s="64"/>
      <c r="AL9" s="65"/>
      <c r="AM9" s="64"/>
      <c r="AN9" s="65">
        <v>1</v>
      </c>
      <c r="AO9" s="64"/>
      <c r="AP9" s="65">
        <v>16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270</v>
      </c>
      <c r="B10" s="20" t="s">
        <v>271</v>
      </c>
      <c r="C10" s="19"/>
      <c r="D10" s="56">
        <v>36</v>
      </c>
      <c r="E10" s="57"/>
      <c r="F10" s="71">
        <v>16</v>
      </c>
      <c r="G10" s="64"/>
      <c r="H10" s="89">
        <v>26</v>
      </c>
      <c r="I10" s="64"/>
      <c r="J10" s="66">
        <v>13</v>
      </c>
      <c r="K10" s="67"/>
      <c r="L10" s="67">
        <v>23</v>
      </c>
      <c r="M10" s="67"/>
      <c r="N10" s="64">
        <v>23</v>
      </c>
      <c r="O10" s="64"/>
      <c r="P10" s="64">
        <v>21</v>
      </c>
      <c r="Q10" s="64"/>
      <c r="R10" s="64">
        <v>19</v>
      </c>
      <c r="S10" s="64"/>
      <c r="T10" s="64">
        <v>16</v>
      </c>
      <c r="U10" s="64"/>
      <c r="V10" s="64">
        <v>19</v>
      </c>
      <c r="W10" s="64"/>
      <c r="X10" s="65">
        <v>5</v>
      </c>
      <c r="Y10" s="64"/>
      <c r="Z10" s="70">
        <v>0</v>
      </c>
      <c r="AA10" s="64"/>
      <c r="AB10" s="64">
        <v>23</v>
      </c>
      <c r="AC10" s="64"/>
      <c r="AD10" s="64">
        <v>30</v>
      </c>
      <c r="AE10" s="64"/>
      <c r="AF10" s="65">
        <v>-1</v>
      </c>
      <c r="AG10" s="64"/>
      <c r="AH10" s="64">
        <v>29</v>
      </c>
      <c r="AI10" s="64"/>
      <c r="AJ10" s="64">
        <v>16</v>
      </c>
      <c r="AK10" s="64"/>
      <c r="AL10" s="64">
        <v>32</v>
      </c>
      <c r="AM10" s="64"/>
      <c r="AN10" s="64">
        <v>17</v>
      </c>
      <c r="AO10" s="64"/>
      <c r="AP10" s="65">
        <v>12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272</v>
      </c>
      <c r="B11" s="20" t="s">
        <v>154</v>
      </c>
      <c r="C11" s="19"/>
      <c r="D11" s="56">
        <v>76</v>
      </c>
      <c r="E11" s="57"/>
      <c r="F11" s="71">
        <v>17</v>
      </c>
      <c r="G11" s="64"/>
      <c r="H11" s="71">
        <v>30</v>
      </c>
      <c r="I11" s="64"/>
      <c r="J11" s="66">
        <v>14</v>
      </c>
      <c r="K11" s="67"/>
      <c r="L11" s="68">
        <v>5</v>
      </c>
      <c r="M11" s="67"/>
      <c r="N11" s="65">
        <v>6</v>
      </c>
      <c r="O11" s="64"/>
      <c r="P11" s="65"/>
      <c r="Q11" s="64"/>
      <c r="R11" s="65">
        <v>2</v>
      </c>
      <c r="S11" s="64"/>
      <c r="T11" s="65">
        <v>9</v>
      </c>
      <c r="U11" s="64"/>
      <c r="V11" s="64">
        <v>9</v>
      </c>
      <c r="W11" s="64"/>
      <c r="X11" s="64">
        <v>14</v>
      </c>
      <c r="Y11" s="64"/>
      <c r="Z11" s="64">
        <v>20</v>
      </c>
      <c r="AA11" s="64"/>
      <c r="AB11" s="64">
        <v>16</v>
      </c>
      <c r="AC11" s="64"/>
      <c r="AD11" s="65"/>
      <c r="AE11" s="64"/>
      <c r="AF11" s="64">
        <v>19</v>
      </c>
      <c r="AG11" s="64"/>
      <c r="AH11" s="71">
        <v>4</v>
      </c>
      <c r="AI11" s="64"/>
      <c r="AJ11" s="65"/>
      <c r="AK11" s="64"/>
      <c r="AL11" s="65"/>
      <c r="AM11" s="64"/>
      <c r="AN11" s="64">
        <v>14</v>
      </c>
      <c r="AO11" s="64"/>
      <c r="AP11" s="65">
        <v>12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273</v>
      </c>
      <c r="B12" s="20" t="s">
        <v>158</v>
      </c>
      <c r="C12" s="19"/>
      <c r="D12" s="56">
        <v>16</v>
      </c>
      <c r="E12" s="2"/>
      <c r="F12" s="65">
        <v>4</v>
      </c>
      <c r="G12" s="64"/>
      <c r="H12" s="21">
        <v>9</v>
      </c>
      <c r="I12" s="64"/>
      <c r="J12" s="66">
        <v>23</v>
      </c>
      <c r="K12" s="67"/>
      <c r="L12" s="67">
        <v>22</v>
      </c>
      <c r="M12" s="67"/>
      <c r="N12" s="64">
        <v>31</v>
      </c>
      <c r="O12" s="64"/>
      <c r="P12" s="64">
        <v>12</v>
      </c>
      <c r="Q12" s="64"/>
      <c r="R12" s="64">
        <v>6</v>
      </c>
      <c r="S12" s="64"/>
      <c r="T12" s="64">
        <v>15</v>
      </c>
      <c r="U12" s="64"/>
      <c r="V12" s="64">
        <v>26</v>
      </c>
      <c r="W12" s="64"/>
      <c r="X12" s="65"/>
      <c r="Y12" s="64"/>
      <c r="Z12" s="65"/>
      <c r="AA12" s="64"/>
      <c r="AB12" s="64">
        <v>35</v>
      </c>
      <c r="AC12" s="64"/>
      <c r="AD12" s="64">
        <v>12</v>
      </c>
      <c r="AE12" s="64"/>
      <c r="AF12" s="64">
        <v>33</v>
      </c>
      <c r="AG12" s="64"/>
      <c r="AH12" s="64">
        <v>47</v>
      </c>
      <c r="AI12" s="64"/>
      <c r="AJ12" s="64">
        <v>32</v>
      </c>
      <c r="AK12" s="64"/>
      <c r="AL12" s="64">
        <v>29</v>
      </c>
      <c r="AM12" s="64"/>
      <c r="AN12" s="64">
        <v>25</v>
      </c>
      <c r="AO12" s="64"/>
      <c r="AP12" s="64">
        <v>28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274</v>
      </c>
      <c r="B13" s="20" t="s">
        <v>202</v>
      </c>
      <c r="C13" s="19"/>
      <c r="D13" s="56">
        <v>100</v>
      </c>
      <c r="E13" s="57"/>
      <c r="F13" s="71">
        <v>13</v>
      </c>
      <c r="G13" s="64"/>
      <c r="H13" s="89">
        <v>20</v>
      </c>
      <c r="I13" s="64"/>
      <c r="J13" s="66">
        <v>29</v>
      </c>
      <c r="K13" s="67"/>
      <c r="L13" s="67">
        <v>42</v>
      </c>
      <c r="M13" s="67"/>
      <c r="N13" s="64">
        <v>32</v>
      </c>
      <c r="O13" s="64"/>
      <c r="P13" s="64">
        <v>26</v>
      </c>
      <c r="Q13" s="64"/>
      <c r="R13" s="64">
        <v>2</v>
      </c>
      <c r="S13" s="64"/>
      <c r="T13" s="64">
        <v>24</v>
      </c>
      <c r="U13" s="64"/>
      <c r="V13" s="64">
        <v>35</v>
      </c>
      <c r="W13" s="64"/>
      <c r="X13" s="64">
        <v>21</v>
      </c>
      <c r="Y13" s="64"/>
      <c r="Z13" s="64">
        <v>19</v>
      </c>
      <c r="AA13" s="64"/>
      <c r="AB13" s="64">
        <v>27</v>
      </c>
      <c r="AC13" s="64"/>
      <c r="AD13" s="64">
        <v>18</v>
      </c>
      <c r="AE13" s="64"/>
      <c r="AF13" s="64">
        <v>18</v>
      </c>
      <c r="AG13" s="64"/>
      <c r="AH13" s="64">
        <v>7</v>
      </c>
      <c r="AI13" s="64"/>
      <c r="AJ13" s="64">
        <v>15</v>
      </c>
      <c r="AK13" s="64"/>
      <c r="AL13" s="64">
        <v>13</v>
      </c>
      <c r="AM13" s="64"/>
      <c r="AN13" s="65">
        <v>12</v>
      </c>
      <c r="AO13" s="64"/>
      <c r="AP13" s="64">
        <v>25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102</v>
      </c>
      <c r="B14" s="20" t="s">
        <v>165</v>
      </c>
      <c r="C14" s="19"/>
      <c r="D14" s="56">
        <f>1+43</f>
        <v>44</v>
      </c>
      <c r="E14" s="2"/>
      <c r="F14" s="65"/>
      <c r="G14" s="64"/>
      <c r="H14" s="60"/>
      <c r="I14" s="64"/>
      <c r="J14" s="69"/>
      <c r="K14" s="67"/>
      <c r="L14" s="67">
        <v>5</v>
      </c>
      <c r="M14" s="67"/>
      <c r="N14" s="64">
        <v>10</v>
      </c>
      <c r="O14" s="64"/>
      <c r="P14" s="64">
        <v>21</v>
      </c>
      <c r="Q14" s="64"/>
      <c r="R14" s="64">
        <v>20</v>
      </c>
      <c r="S14" s="64"/>
      <c r="T14" s="64">
        <v>18</v>
      </c>
      <c r="U14" s="64"/>
      <c r="V14" s="65">
        <v>7</v>
      </c>
      <c r="W14" s="64"/>
      <c r="X14" s="65"/>
      <c r="Y14" s="64"/>
      <c r="Z14" s="65"/>
      <c r="AA14" s="64"/>
      <c r="AB14" s="65"/>
      <c r="AC14" s="64"/>
      <c r="AD14" s="65"/>
      <c r="AE14" s="64"/>
      <c r="AF14" s="65"/>
      <c r="AG14" s="64"/>
      <c r="AH14" s="65"/>
      <c r="AI14" s="64"/>
      <c r="AJ14" s="65">
        <v>5</v>
      </c>
      <c r="AK14" s="64"/>
      <c r="AL14" s="65">
        <v>4</v>
      </c>
      <c r="AM14" s="64"/>
      <c r="AN14" s="65">
        <v>-2</v>
      </c>
      <c r="AO14" s="64"/>
      <c r="AP14" s="65">
        <v>0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275</v>
      </c>
      <c r="B15" s="20" t="s">
        <v>259</v>
      </c>
      <c r="C15" s="19"/>
      <c r="D15" s="56">
        <v>1</v>
      </c>
      <c r="E15" s="57"/>
      <c r="F15" s="71">
        <v>5</v>
      </c>
      <c r="G15" s="64"/>
      <c r="H15" s="91"/>
      <c r="I15" s="64"/>
      <c r="J15" s="69"/>
      <c r="K15" s="67"/>
      <c r="L15" s="68"/>
      <c r="M15" s="67"/>
      <c r="N15" s="65"/>
      <c r="O15" s="64"/>
      <c r="P15" s="65"/>
      <c r="Q15" s="64"/>
      <c r="R15" s="65"/>
      <c r="S15" s="64"/>
      <c r="T15" s="64">
        <v>21</v>
      </c>
      <c r="U15" s="64"/>
      <c r="V15" s="64">
        <v>16</v>
      </c>
      <c r="W15" s="64"/>
      <c r="X15" s="64">
        <v>11</v>
      </c>
      <c r="Y15" s="64"/>
      <c r="Z15" s="64">
        <v>13</v>
      </c>
      <c r="AA15" s="64"/>
      <c r="AB15" s="65">
        <v>0</v>
      </c>
      <c r="AC15" s="64"/>
      <c r="AD15" s="64">
        <v>23</v>
      </c>
      <c r="AE15" s="64"/>
      <c r="AF15" s="64">
        <v>23</v>
      </c>
      <c r="AG15" s="64"/>
      <c r="AH15" s="65"/>
      <c r="AI15" s="64"/>
      <c r="AJ15" s="64">
        <v>14</v>
      </c>
      <c r="AK15" s="64"/>
      <c r="AL15" s="64">
        <v>14</v>
      </c>
      <c r="AM15" s="64"/>
      <c r="AN15" s="64">
        <v>34</v>
      </c>
      <c r="AO15" s="64"/>
      <c r="AP15" s="64">
        <v>19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276</v>
      </c>
      <c r="B16" s="20" t="s">
        <v>167</v>
      </c>
      <c r="C16" s="19"/>
      <c r="D16" s="56">
        <v>46</v>
      </c>
      <c r="E16" s="57"/>
      <c r="F16" s="71">
        <v>13</v>
      </c>
      <c r="G16" s="64"/>
      <c r="H16" s="89">
        <v>5</v>
      </c>
      <c r="I16" s="64"/>
      <c r="J16" s="69"/>
      <c r="K16" s="67"/>
      <c r="L16" s="67">
        <v>15</v>
      </c>
      <c r="M16" s="67"/>
      <c r="N16" s="64">
        <v>29</v>
      </c>
      <c r="O16" s="64"/>
      <c r="P16" s="65">
        <v>8</v>
      </c>
      <c r="Q16" s="64"/>
      <c r="R16" s="64">
        <v>28</v>
      </c>
      <c r="S16" s="64"/>
      <c r="T16" s="64">
        <v>17</v>
      </c>
      <c r="U16" s="64"/>
      <c r="V16" s="64">
        <v>9</v>
      </c>
      <c r="W16" s="64"/>
      <c r="X16" s="64">
        <v>18</v>
      </c>
      <c r="Y16" s="64"/>
      <c r="Z16" s="64">
        <v>9</v>
      </c>
      <c r="AA16" s="64"/>
      <c r="AB16" s="64">
        <v>25</v>
      </c>
      <c r="AC16" s="64"/>
      <c r="AD16" s="64">
        <v>18</v>
      </c>
      <c r="AE16" s="64"/>
      <c r="AF16" s="64">
        <v>17</v>
      </c>
      <c r="AG16" s="64"/>
      <c r="AH16" s="64">
        <v>11</v>
      </c>
      <c r="AI16" s="64"/>
      <c r="AJ16" s="64">
        <v>40</v>
      </c>
      <c r="AK16" s="64"/>
      <c r="AL16" s="64">
        <v>44</v>
      </c>
      <c r="AM16" s="64"/>
      <c r="AN16" s="65">
        <v>11</v>
      </c>
      <c r="AO16" s="64"/>
      <c r="AP16" s="64">
        <v>22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90</v>
      </c>
      <c r="B17" s="20" t="s">
        <v>169</v>
      </c>
      <c r="C17" s="19"/>
      <c r="D17" s="56">
        <f>26+12</f>
        <v>38</v>
      </c>
      <c r="E17" s="2"/>
      <c r="F17" s="65">
        <v>5</v>
      </c>
      <c r="G17" s="64"/>
      <c r="H17" s="21">
        <v>12</v>
      </c>
      <c r="I17" s="64"/>
      <c r="J17" s="69">
        <v>3</v>
      </c>
      <c r="K17" s="67"/>
      <c r="L17" s="68">
        <v>-1</v>
      </c>
      <c r="M17" s="67"/>
      <c r="N17" s="65"/>
      <c r="O17" s="64"/>
      <c r="P17" s="65">
        <v>3</v>
      </c>
      <c r="Q17" s="67"/>
      <c r="R17" s="65">
        <v>-2</v>
      </c>
      <c r="S17" s="64"/>
      <c r="T17" s="65">
        <v>-2</v>
      </c>
      <c r="U17" s="64"/>
      <c r="V17" s="65">
        <v>1</v>
      </c>
      <c r="W17" s="64"/>
      <c r="X17" s="64">
        <v>25</v>
      </c>
      <c r="Y17" s="64"/>
      <c r="Z17" s="65">
        <v>6</v>
      </c>
      <c r="AA17" s="64"/>
      <c r="AB17" s="65">
        <v>5</v>
      </c>
      <c r="AC17" s="64"/>
      <c r="AD17" s="64">
        <v>9</v>
      </c>
      <c r="AE17" s="64"/>
      <c r="AF17" s="65"/>
      <c r="AG17" s="64"/>
      <c r="AH17" s="65">
        <v>-4</v>
      </c>
      <c r="AI17" s="64"/>
      <c r="AJ17" s="65">
        <v>-2</v>
      </c>
      <c r="AK17" s="64"/>
      <c r="AL17" s="64">
        <v>5</v>
      </c>
      <c r="AM17" s="64"/>
      <c r="AN17" s="64">
        <v>22</v>
      </c>
      <c r="AO17" s="64"/>
      <c r="AP17" s="64">
        <v>20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277</v>
      </c>
      <c r="B18" s="20" t="s">
        <v>211</v>
      </c>
      <c r="C18" s="19"/>
      <c r="D18" s="56">
        <v>1</v>
      </c>
      <c r="E18" s="2"/>
      <c r="F18" s="64">
        <v>17</v>
      </c>
      <c r="G18" s="64"/>
      <c r="H18" s="60">
        <v>2</v>
      </c>
      <c r="I18" s="64"/>
      <c r="J18" s="66">
        <v>7</v>
      </c>
      <c r="K18" s="67"/>
      <c r="L18" s="68"/>
      <c r="M18" s="67"/>
      <c r="N18" s="64">
        <v>14</v>
      </c>
      <c r="O18" s="64"/>
      <c r="P18" s="64">
        <v>15</v>
      </c>
      <c r="Q18" s="64"/>
      <c r="R18" s="64">
        <v>6</v>
      </c>
      <c r="S18" s="64"/>
      <c r="T18" s="64">
        <v>12</v>
      </c>
      <c r="U18" s="64"/>
      <c r="V18" s="65">
        <v>3</v>
      </c>
      <c r="W18" s="64"/>
      <c r="X18" s="64">
        <v>23</v>
      </c>
      <c r="Y18" s="64"/>
      <c r="Z18" s="64">
        <v>16</v>
      </c>
      <c r="AA18" s="64"/>
      <c r="AB18" s="65">
        <v>13</v>
      </c>
      <c r="AC18" s="64"/>
      <c r="AD18" s="65">
        <v>6</v>
      </c>
      <c r="AE18" s="64"/>
      <c r="AF18" s="64">
        <v>23</v>
      </c>
      <c r="AG18" s="64"/>
      <c r="AH18" s="64">
        <v>16</v>
      </c>
      <c r="AI18" s="64"/>
      <c r="AJ18" s="64">
        <v>14</v>
      </c>
      <c r="AK18" s="64"/>
      <c r="AL18" s="64">
        <v>10</v>
      </c>
      <c r="AM18" s="64"/>
      <c r="AN18" s="64">
        <v>13</v>
      </c>
      <c r="AO18" s="64"/>
      <c r="AP18" s="64">
        <v>19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104</v>
      </c>
      <c r="B19" s="20" t="s">
        <v>278</v>
      </c>
      <c r="C19" s="19"/>
      <c r="D19" s="56">
        <f>1+12</f>
        <v>13</v>
      </c>
      <c r="E19" s="57"/>
      <c r="F19" s="103">
        <v>4</v>
      </c>
      <c r="G19" s="78"/>
      <c r="H19" s="115">
        <v>25</v>
      </c>
      <c r="I19" s="78"/>
      <c r="J19" s="93">
        <v>34</v>
      </c>
      <c r="K19" s="94"/>
      <c r="L19" s="94">
        <v>11</v>
      </c>
      <c r="M19" s="94"/>
      <c r="N19" s="78">
        <v>21</v>
      </c>
      <c r="O19" s="78"/>
      <c r="P19" s="78">
        <v>21</v>
      </c>
      <c r="Q19" s="78"/>
      <c r="R19" s="78">
        <v>19</v>
      </c>
      <c r="S19" s="78"/>
      <c r="T19" s="78">
        <v>12</v>
      </c>
      <c r="U19" s="78"/>
      <c r="V19" s="79">
        <v>3</v>
      </c>
      <c r="W19" s="78"/>
      <c r="X19" s="78">
        <v>21</v>
      </c>
      <c r="Y19" s="78"/>
      <c r="Z19" s="78">
        <v>21</v>
      </c>
      <c r="AA19" s="78"/>
      <c r="AB19" s="78">
        <v>47</v>
      </c>
      <c r="AC19" s="78"/>
      <c r="AD19" s="78">
        <v>31</v>
      </c>
      <c r="AE19" s="78"/>
      <c r="AF19" s="79">
        <v>11</v>
      </c>
      <c r="AG19" s="78"/>
      <c r="AH19" s="78">
        <v>31</v>
      </c>
      <c r="AI19" s="78"/>
      <c r="AJ19" s="78">
        <v>19</v>
      </c>
      <c r="AK19" s="78"/>
      <c r="AL19" s="78">
        <v>17</v>
      </c>
      <c r="AM19" s="78"/>
      <c r="AN19" s="78">
        <v>36</v>
      </c>
      <c r="AO19" s="78"/>
      <c r="AP19" s="79">
        <v>16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SUM(F5:G19)-F9-F12-F14-F17-F19</f>
        <v>171</v>
      </c>
      <c r="G20" s="133"/>
      <c r="H20" s="133">
        <f>SUM(H5:I19)-H8-H9-H14-H15-H18</f>
        <v>201</v>
      </c>
      <c r="I20" s="133"/>
      <c r="J20" s="133">
        <f>SUM(J5:K19)-J7-J14-J15-J16-J17</f>
        <v>207</v>
      </c>
      <c r="K20" s="133"/>
      <c r="L20" s="133">
        <f>SUM(L5:M19)-L7-L11-L15-L17-L18</f>
        <v>175</v>
      </c>
      <c r="M20" s="133"/>
      <c r="N20" s="133">
        <f>SUM(N5:O19)-N5-N7-N11-N15-N17</f>
        <v>218</v>
      </c>
      <c r="O20" s="133"/>
      <c r="P20" s="133">
        <f>SUM(P5:Q19)-P8-P11-P15-P16-P17</f>
        <v>182</v>
      </c>
      <c r="Q20" s="133"/>
      <c r="R20" s="133">
        <f>SUM(R5:S19)-R7-R9-R11-R15-R17</f>
        <v>137</v>
      </c>
      <c r="S20" s="133"/>
      <c r="T20" s="133">
        <f>SUM(T5:U19)-T5-T8-T9-T11-T17</f>
        <v>180</v>
      </c>
      <c r="U20" s="133"/>
      <c r="V20" s="133">
        <f>SUM(V5:W19)-V7-V14-V17-V18-V19</f>
        <v>175</v>
      </c>
      <c r="W20" s="133"/>
      <c r="X20" s="133">
        <f>SUM(X5:Y19)-X5-X7-X10-X12-X14</f>
        <v>177</v>
      </c>
      <c r="Y20" s="133"/>
      <c r="Z20" s="133">
        <f>SUM(Z5:AA19)-Z6-Z10-Z12-Z14-Z17</f>
        <v>159</v>
      </c>
      <c r="AA20" s="133"/>
      <c r="AB20" s="133">
        <f>SUM(AB5:AC19)-AB9-AB14-AB15-AB17-AB18</f>
        <v>254</v>
      </c>
      <c r="AC20" s="133"/>
      <c r="AD20" s="133">
        <f>SUM(AD5:AE19)-AD5-AD9-AD11-AD14-AD18</f>
        <v>200</v>
      </c>
      <c r="AE20" s="133"/>
      <c r="AF20" s="133">
        <f>SUM(AF5:AG19)-AF9-AF10-AF14-AF17-AF19</f>
        <v>194</v>
      </c>
      <c r="AG20" s="133"/>
      <c r="AH20" s="133">
        <f>SUM(AH5:AI19)-AH6-AH9-AH14-AH15-AH17</f>
        <v>212</v>
      </c>
      <c r="AI20" s="133"/>
      <c r="AJ20" s="133">
        <f>SUM(AJ5:AK19)-AJ5-AJ6-AJ11-AJ14-AJ17</f>
        <v>197</v>
      </c>
      <c r="AK20" s="133"/>
      <c r="AL20" s="133">
        <f>SUM(AL5:AM19)-AL5-AL14</f>
        <v>197</v>
      </c>
      <c r="AM20" s="133"/>
      <c r="AN20" s="133">
        <f>SUM(AN5:AO19)-AN9-AN14-AN16-AN8-AN13</f>
        <v>225</v>
      </c>
      <c r="AO20" s="133"/>
      <c r="AP20" s="133">
        <f>SUM(AP5:AQ19)-AP9-AP10-AP11-AP19</f>
        <v>222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550-D21+13</f>
        <v>6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10" ht="12.75">
      <c r="A25" s="3"/>
      <c r="B25" s="3"/>
      <c r="C25" s="3"/>
      <c r="D25" s="3"/>
      <c r="E25" s="3"/>
      <c r="F25" s="110"/>
      <c r="G25" s="110"/>
      <c r="H25" s="3"/>
      <c r="I25" s="3"/>
      <c r="J25" s="3"/>
    </row>
    <row r="26" spans="1:10" ht="12.75">
      <c r="A26" s="23"/>
      <c r="B26" s="21"/>
      <c r="C26" s="21"/>
      <c r="D26" s="21"/>
      <c r="E26" s="3"/>
      <c r="F26" s="3"/>
      <c r="G26" s="3"/>
      <c r="H26" s="3"/>
      <c r="I26" s="3"/>
      <c r="J26" s="3"/>
    </row>
    <row r="27" spans="1:10" ht="12.75">
      <c r="A27" s="21"/>
      <c r="B27" s="22"/>
      <c r="C27" s="21"/>
      <c r="D27" s="21"/>
      <c r="E27" s="3"/>
      <c r="F27" s="3"/>
      <c r="G27" s="3"/>
      <c r="H27" s="3"/>
      <c r="I27" s="3"/>
      <c r="J27" s="3"/>
    </row>
    <row r="28" spans="1:10" ht="12.75">
      <c r="A28" s="21"/>
      <c r="B28" s="22"/>
      <c r="C28" s="21"/>
      <c r="D28" s="21"/>
      <c r="E28" s="3"/>
      <c r="F28" s="3"/>
      <c r="G28" s="3"/>
      <c r="H28" s="3"/>
      <c r="I28" s="3"/>
      <c r="J28" s="3"/>
    </row>
    <row r="29" spans="1:10" ht="12.75">
      <c r="A29" s="21"/>
      <c r="B29" s="22"/>
      <c r="C29" s="21"/>
      <c r="D29" s="21"/>
      <c r="E29" s="3"/>
      <c r="F29" s="3"/>
      <c r="G29" s="3"/>
      <c r="H29" s="3"/>
      <c r="I29" s="3"/>
      <c r="J29" s="3"/>
    </row>
    <row r="30" spans="1:10" ht="12.75">
      <c r="A30" s="21"/>
      <c r="B30" s="22"/>
      <c r="C30" s="21"/>
      <c r="D30" s="21"/>
      <c r="E30" s="3"/>
      <c r="F30" s="3"/>
      <c r="G30" s="3"/>
      <c r="H30" s="3"/>
      <c r="I30" s="3"/>
      <c r="J30" s="3"/>
    </row>
    <row r="31" spans="1:10" ht="12.75">
      <c r="A31" s="21"/>
      <c r="B31" s="22"/>
      <c r="C31" s="21"/>
      <c r="D31" s="21"/>
      <c r="E31" s="3"/>
      <c r="F31" s="3"/>
      <c r="G31" s="3"/>
      <c r="H31" s="3"/>
      <c r="I31" s="3"/>
      <c r="J31" s="3"/>
    </row>
    <row r="32" spans="1:10" ht="12.75">
      <c r="A32" s="23"/>
      <c r="B32" s="21"/>
      <c r="C32" s="21"/>
      <c r="D32" s="21"/>
      <c r="E32" s="3"/>
      <c r="F32" s="3"/>
      <c r="G32" s="3"/>
      <c r="H32" s="3"/>
      <c r="I32" s="3"/>
      <c r="J32" s="3"/>
    </row>
    <row r="33" spans="1:10" ht="12.75">
      <c r="A33" s="21"/>
      <c r="B33" s="22"/>
      <c r="C33" s="22"/>
      <c r="D33" s="22"/>
      <c r="E33" s="111"/>
      <c r="F33" s="111"/>
      <c r="G33" s="3"/>
      <c r="H33" s="3"/>
      <c r="I33" s="3"/>
      <c r="J33" s="3"/>
    </row>
    <row r="34" spans="1:10" ht="12.75">
      <c r="A34" s="21"/>
      <c r="B34" s="22"/>
      <c r="C34" s="22"/>
      <c r="D34" s="22"/>
      <c r="E34" s="111"/>
      <c r="F34" s="111"/>
      <c r="G34" s="3"/>
      <c r="H34" s="3"/>
      <c r="I34" s="3"/>
      <c r="J34" s="3"/>
    </row>
    <row r="35" spans="1:10" ht="12.75">
      <c r="A35" s="21"/>
      <c r="B35" s="22"/>
      <c r="C35" s="22"/>
      <c r="D35" s="22"/>
      <c r="E35" s="111"/>
      <c r="F35" s="111"/>
      <c r="G35" s="3"/>
      <c r="H35" s="3"/>
      <c r="I35" s="3"/>
      <c r="J35" s="3"/>
    </row>
    <row r="36" spans="1:10" ht="12.75">
      <c r="A36" s="23"/>
      <c r="B36" s="21"/>
      <c r="C36" s="21"/>
      <c r="D36" s="21"/>
      <c r="E36" s="3"/>
      <c r="F36" s="3"/>
      <c r="G36" s="3"/>
      <c r="H36" s="3"/>
      <c r="I36" s="3"/>
      <c r="J36" s="3"/>
    </row>
    <row r="37" spans="1:10" ht="12.75">
      <c r="A37" s="21"/>
      <c r="B37" s="22"/>
      <c r="C37" s="22"/>
      <c r="D37" s="22"/>
      <c r="E37" s="111"/>
      <c r="F37" s="111"/>
      <c r="G37" s="3"/>
      <c r="H37" s="3"/>
      <c r="I37" s="3"/>
      <c r="J37" s="3"/>
    </row>
    <row r="38" spans="1:10" ht="12.75">
      <c r="A38" s="21"/>
      <c r="B38" s="22"/>
      <c r="C38" s="22"/>
      <c r="D38" s="22"/>
      <c r="E38" s="111"/>
      <c r="F38" s="111"/>
      <c r="G38" s="3"/>
      <c r="H38" s="3"/>
      <c r="I38" s="3"/>
      <c r="J38" s="3"/>
    </row>
    <row r="39" spans="1:10" ht="12.75">
      <c r="A39" s="21"/>
      <c r="B39" s="22"/>
      <c r="C39" s="22"/>
      <c r="D39" s="22"/>
      <c r="E39" s="111"/>
      <c r="F39" s="111"/>
      <c r="G39" s="3"/>
      <c r="H39" s="3"/>
      <c r="I39" s="3"/>
      <c r="J39" s="3"/>
    </row>
    <row r="40" spans="1:10" ht="12.75">
      <c r="A40" s="21"/>
      <c r="B40" s="22"/>
      <c r="C40" s="22"/>
      <c r="D40" s="22"/>
      <c r="E40" s="111"/>
      <c r="F40" s="111"/>
      <c r="G40" s="3"/>
      <c r="H40" s="3"/>
      <c r="I40" s="3"/>
      <c r="J40" s="3"/>
    </row>
    <row r="41" spans="1:10" ht="12.75">
      <c r="A41" s="21"/>
      <c r="B41" s="21"/>
      <c r="C41" s="21"/>
      <c r="D41" s="21"/>
      <c r="E41" s="3"/>
      <c r="F41" s="3"/>
      <c r="G41" s="116"/>
      <c r="H41" s="3"/>
      <c r="I41" s="3"/>
      <c r="J41" s="3"/>
    </row>
    <row r="42" spans="1:10" ht="12.75">
      <c r="A42" s="21"/>
      <c r="B42" s="21"/>
      <c r="C42" s="21"/>
      <c r="D42" s="21"/>
      <c r="E42" s="3"/>
      <c r="F42" s="3"/>
      <c r="G42" s="3"/>
      <c r="H42" s="3"/>
      <c r="I42" s="3"/>
      <c r="J42" s="3"/>
    </row>
    <row r="43" spans="1:10" ht="12.75">
      <c r="A43" s="21"/>
      <c r="B43" s="21"/>
      <c r="C43" s="21"/>
      <c r="D43" s="21"/>
      <c r="E43" s="3"/>
      <c r="F43" s="3"/>
      <c r="G43" s="3"/>
      <c r="H43" s="3"/>
      <c r="I43" s="3"/>
      <c r="J43" s="3"/>
    </row>
    <row r="44" spans="1:10" ht="12.75">
      <c r="A44" s="21"/>
      <c r="B44" s="21"/>
      <c r="C44" s="21"/>
      <c r="D44" s="21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RE GIORGIO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2" max="3" width="30.7109375" style="0" customWidth="1"/>
    <col min="4" max="5" width="4.7109375" style="24" customWidth="1"/>
    <col min="7" max="8" width="30.7109375" style="0" customWidth="1"/>
    <col min="9" max="10" width="4.7109375" style="24" customWidth="1"/>
  </cols>
  <sheetData>
    <row r="1" spans="2:11" ht="12.75">
      <c r="B1" s="2"/>
      <c r="C1" s="2"/>
      <c r="D1" s="25"/>
      <c r="E1" s="25"/>
      <c r="F1" s="2"/>
      <c r="G1" s="2"/>
      <c r="H1" s="2"/>
      <c r="I1" s="25"/>
      <c r="J1" s="25"/>
      <c r="K1" s="2"/>
    </row>
    <row r="2" spans="1:11" ht="12.75">
      <c r="A2" s="26" t="s">
        <v>20</v>
      </c>
      <c r="B2" s="2"/>
      <c r="C2" s="2"/>
      <c r="D2" s="25"/>
      <c r="E2" s="25"/>
      <c r="F2" s="2"/>
      <c r="G2" s="2"/>
      <c r="H2" s="2"/>
      <c r="I2" s="25"/>
      <c r="J2" s="25"/>
      <c r="K2" s="26" t="s">
        <v>20</v>
      </c>
    </row>
    <row r="3" spans="1:11" ht="12.75">
      <c r="A3" s="26" t="s">
        <v>21</v>
      </c>
      <c r="B3" s="2"/>
      <c r="C3" s="2"/>
      <c r="D3" s="25"/>
      <c r="E3" s="25"/>
      <c r="F3" s="2"/>
      <c r="G3" s="2"/>
      <c r="H3" s="2"/>
      <c r="I3" s="25"/>
      <c r="J3" s="25"/>
      <c r="K3" s="26" t="s">
        <v>21</v>
      </c>
    </row>
    <row r="4" spans="1:11" ht="12.75">
      <c r="A4" s="27" t="s">
        <v>22</v>
      </c>
      <c r="B4" s="2"/>
      <c r="C4" s="2"/>
      <c r="D4" s="25"/>
      <c r="E4" s="25"/>
      <c r="F4" s="2"/>
      <c r="G4" s="2"/>
      <c r="H4" s="2"/>
      <c r="I4" s="25"/>
      <c r="J4" s="25"/>
      <c r="K4" s="27" t="s">
        <v>22</v>
      </c>
    </row>
    <row r="5" spans="2:10" ht="12.75">
      <c r="B5" s="121" t="s">
        <v>23</v>
      </c>
      <c r="C5" s="121"/>
      <c r="D5" s="121"/>
      <c r="E5" s="121"/>
      <c r="G5" s="121" t="s">
        <v>24</v>
      </c>
      <c r="H5" s="121"/>
      <c r="I5" s="121"/>
      <c r="J5" s="121"/>
    </row>
    <row r="6" spans="2:10" ht="12.75">
      <c r="B6" s="122" t="s">
        <v>25</v>
      </c>
      <c r="C6" s="122"/>
      <c r="D6" s="28"/>
      <c r="E6" s="28"/>
      <c r="G6" s="122" t="s">
        <v>26</v>
      </c>
      <c r="H6" s="122"/>
      <c r="I6" s="28"/>
      <c r="J6" s="28"/>
    </row>
    <row r="7" spans="2:10" ht="12.75">
      <c r="B7" s="29" t="s">
        <v>27</v>
      </c>
      <c r="C7" s="29" t="s">
        <v>28</v>
      </c>
      <c r="D7" s="30">
        <f>IF('Atletico Ciabattini'!$F$20&lt;&gt;0,'Atletico Ciabattini'!$F$20+5,0)</f>
        <v>190</v>
      </c>
      <c r="E7" s="30">
        <f>IF(Daje!$F$20&lt;&gt;0,Daje!$F$20,0)</f>
        <v>201</v>
      </c>
      <c r="G7" s="29" t="s">
        <v>27</v>
      </c>
      <c r="H7" s="29" t="s">
        <v>28</v>
      </c>
      <c r="I7" s="30">
        <f>IF('Atletico Ciabattini'!$AH$20&lt;&gt;0,'Atletico Ciabattini'!$AH$20+5,0)</f>
        <v>152</v>
      </c>
      <c r="J7" s="30">
        <f>IF(Daje!$AH$20&lt;&gt;0,Daje!$AH$20,0)</f>
        <v>183</v>
      </c>
    </row>
    <row r="8" spans="2:10" ht="12.75">
      <c r="B8" s="31" t="s">
        <v>29</v>
      </c>
      <c r="C8" s="31" t="s">
        <v>30</v>
      </c>
      <c r="D8" s="30">
        <f>IF('Il mago di Belgrado'!$F$20&lt;&gt;0,'Il mago di Belgrado'!$F$20+5,0)</f>
        <v>155</v>
      </c>
      <c r="E8" s="30">
        <f>IF('Cinghialotti 19-20'!$F$20&lt;&gt;0,'Cinghialotti 19-20'!$F$20,0)</f>
        <v>153</v>
      </c>
      <c r="G8" s="31" t="s">
        <v>29</v>
      </c>
      <c r="H8" s="31" t="s">
        <v>30</v>
      </c>
      <c r="I8" s="30">
        <f>IF('Il mago di Belgrado'!$AH$20&lt;&gt;0,'Il mago di Belgrado'!$AH$20+5,0)</f>
        <v>149</v>
      </c>
      <c r="J8" s="30">
        <f>IF('Cinghialotti 19-20'!$AH$20&lt;&gt;0,'Cinghialotti 19-20'!$AH$20,0)</f>
        <v>170</v>
      </c>
    </row>
    <row r="9" spans="2:10" ht="12.75">
      <c r="B9" s="31" t="s">
        <v>31</v>
      </c>
      <c r="C9" s="31" t="s">
        <v>32</v>
      </c>
      <c r="D9" s="30">
        <f>IF('Leo'' Ossi'!$F$20&lt;&gt;0,'Leo'' Ossi'!$F$20+5,0)</f>
        <v>143</v>
      </c>
      <c r="E9" s="30">
        <f>IF('El Chacho'!$F$20&lt;&gt;0,'El Chacho'!$F$20,0)</f>
        <v>186</v>
      </c>
      <c r="G9" s="31" t="s">
        <v>31</v>
      </c>
      <c r="H9" s="31" t="s">
        <v>32</v>
      </c>
      <c r="I9" s="30">
        <f>IF('Leo'' Ossi'!$AH$20&lt;&gt;0,'Leo'' Ossi'!$AH$20+5,0)</f>
        <v>109</v>
      </c>
      <c r="J9" s="30">
        <f>IF('El Chacho'!$AH$20&lt;&gt;0,'El Chacho'!$AH$20,0)</f>
        <v>182</v>
      </c>
    </row>
    <row r="10" spans="2:10" ht="12.75">
      <c r="B10" s="31" t="s">
        <v>33</v>
      </c>
      <c r="C10" s="31" t="s">
        <v>34</v>
      </c>
      <c r="D10" s="30">
        <f>IF(CastelBall!$F$20&lt;&gt;0,CastelBall!$F$20+5+1,0)</f>
        <v>182</v>
      </c>
      <c r="E10" s="30">
        <f>IF('Re Giorgio'!$F$20&lt;&gt;0,'Re Giorgio'!$F$20,0)</f>
        <v>171</v>
      </c>
      <c r="G10" s="31" t="s">
        <v>33</v>
      </c>
      <c r="H10" s="31" t="s">
        <v>34</v>
      </c>
      <c r="I10" s="30">
        <f>IF(CastelBall!$AH$20&lt;&gt;0,CastelBall!$AH$20+5,0)</f>
        <v>180</v>
      </c>
      <c r="J10" s="30">
        <f>IF('Re Giorgio'!$AH$20&lt;&gt;0,'Re Giorgio'!$AH$20,0)</f>
        <v>212</v>
      </c>
    </row>
    <row r="11" spans="2:10" ht="12.75">
      <c r="B11" s="122" t="s">
        <v>35</v>
      </c>
      <c r="C11" s="122"/>
      <c r="D11" s="28"/>
      <c r="E11" s="28"/>
      <c r="G11" s="122" t="s">
        <v>36</v>
      </c>
      <c r="H11" s="122"/>
      <c r="I11" s="28"/>
      <c r="J11" s="28"/>
    </row>
    <row r="12" spans="2:10" ht="12.75">
      <c r="B12" s="31" t="s">
        <v>34</v>
      </c>
      <c r="C12" s="31" t="s">
        <v>27</v>
      </c>
      <c r="D12" s="30">
        <f>IF('Re Giorgio'!$H$20&lt;&gt;0,'Re Giorgio'!$H$20+5,0)</f>
        <v>206</v>
      </c>
      <c r="E12" s="30">
        <f>IF('Atletico Ciabattini'!$H$20&lt;&gt;0,'Atletico Ciabattini'!$H$20,0)</f>
        <v>188</v>
      </c>
      <c r="G12" s="31" t="s">
        <v>34</v>
      </c>
      <c r="H12" s="31" t="s">
        <v>27</v>
      </c>
      <c r="I12" s="30">
        <f>IF('Re Giorgio'!$AJ$20&lt;&gt;0,'Re Giorgio'!$AJ$20+5,0)</f>
        <v>202</v>
      </c>
      <c r="J12" s="30">
        <f>IF('Atletico Ciabattini'!$AJ$20&lt;&gt;0,'Atletico Ciabattini'!$AJ$20,0)</f>
        <v>203</v>
      </c>
    </row>
    <row r="13" spans="2:10" ht="12.75">
      <c r="B13" s="31" t="s">
        <v>28</v>
      </c>
      <c r="C13" s="31" t="s">
        <v>29</v>
      </c>
      <c r="D13" s="30">
        <f>IF(Daje!$H$20&lt;&gt;0,Daje!$H$20+5,0)</f>
        <v>199</v>
      </c>
      <c r="E13" s="30">
        <f>IF('Il mago di Belgrado'!$H$20&lt;&gt;0,'Il mago di Belgrado'!$H$20,0)</f>
        <v>192</v>
      </c>
      <c r="G13" s="31" t="s">
        <v>28</v>
      </c>
      <c r="H13" s="31" t="s">
        <v>29</v>
      </c>
      <c r="I13" s="30">
        <f>IF(Daje!$AJ$20&lt;&gt;0,Daje!$AJ$20+5,0)</f>
        <v>176</v>
      </c>
      <c r="J13" s="30">
        <f>IF('Il mago di Belgrado'!$AJ$20&lt;&gt;0,'Il mago di Belgrado'!$AJ$20,0)</f>
        <v>135</v>
      </c>
    </row>
    <row r="14" spans="2:10" ht="12.75">
      <c r="B14" s="31" t="s">
        <v>30</v>
      </c>
      <c r="C14" s="31" t="s">
        <v>31</v>
      </c>
      <c r="D14" s="30">
        <f>IF('Cinghialotti 19-20'!$H$20&lt;&gt;0,'Cinghialotti 19-20'!$H$20+5,0)</f>
        <v>139</v>
      </c>
      <c r="E14" s="30">
        <f>IF('Leo'' Ossi'!$H$20&lt;&gt;0,'Leo'' Ossi'!$H$20,0)</f>
        <v>149</v>
      </c>
      <c r="G14" s="31" t="s">
        <v>30</v>
      </c>
      <c r="H14" s="31" t="s">
        <v>31</v>
      </c>
      <c r="I14" s="30">
        <f>IF('Cinghialotti 19-20'!$AJ$20&lt;&gt;0,'Cinghialotti 19-20'!$AJ$20+5,0)</f>
        <v>200</v>
      </c>
      <c r="J14" s="30">
        <f>IF('Leo'' Ossi'!$AJ$20&lt;&gt;0,'Leo'' Ossi'!$AJ$20,0)</f>
        <v>139</v>
      </c>
    </row>
    <row r="15" spans="2:10" ht="12.75">
      <c r="B15" s="31" t="s">
        <v>33</v>
      </c>
      <c r="C15" s="31" t="s">
        <v>32</v>
      </c>
      <c r="D15" s="30">
        <f>IF(CastelBall!$H$20&lt;&gt;0,CastelBall!$H$20+5,0)</f>
        <v>163</v>
      </c>
      <c r="E15" s="30">
        <f>IF('El Chacho'!$H$20&lt;&gt;0,'El Chacho'!$H$20,0)</f>
        <v>164</v>
      </c>
      <c r="G15" s="31" t="s">
        <v>33</v>
      </c>
      <c r="H15" s="31" t="s">
        <v>32</v>
      </c>
      <c r="I15" s="30">
        <f>IF(CastelBall!$AJ$20&lt;&gt;0,CastelBall!$AJ$20+5,0)</f>
        <v>131</v>
      </c>
      <c r="J15" s="30">
        <f>IF('El Chacho'!$AJ$20&lt;&gt;0,'El Chacho'!$AJ$20,0)</f>
        <v>145</v>
      </c>
    </row>
    <row r="16" spans="2:10" ht="12.75">
      <c r="B16" s="122" t="s">
        <v>37</v>
      </c>
      <c r="C16" s="122"/>
      <c r="D16" s="28"/>
      <c r="E16" s="28"/>
      <c r="G16" s="122" t="s">
        <v>38</v>
      </c>
      <c r="H16" s="122"/>
      <c r="I16" s="28"/>
      <c r="J16" s="28"/>
    </row>
    <row r="17" spans="2:10" ht="12.75">
      <c r="B17" s="31" t="s">
        <v>32</v>
      </c>
      <c r="C17" s="31" t="s">
        <v>34</v>
      </c>
      <c r="D17" s="30">
        <f>IF('El Chacho'!$J$20&lt;&gt;0,'El Chacho'!$J$20+5,0)</f>
        <v>182</v>
      </c>
      <c r="E17" s="30">
        <f>IF('Re Giorgio'!$J$20&lt;&gt;0,'Re Giorgio'!$J$20,0)</f>
        <v>207</v>
      </c>
      <c r="G17" s="31" t="s">
        <v>32</v>
      </c>
      <c r="H17" s="31" t="s">
        <v>34</v>
      </c>
      <c r="I17" s="30">
        <f>IF('El Chacho'!$AL$20&lt;&gt;0,'El Chacho'!$AL$20+5,0)</f>
        <v>181</v>
      </c>
      <c r="J17" s="30">
        <f>IF('Re Giorgio'!$AL$20&lt;&gt;0,'Re Giorgio'!$AL$20,0)</f>
        <v>197</v>
      </c>
    </row>
    <row r="18" spans="2:10" ht="12.75">
      <c r="B18" s="31" t="s">
        <v>33</v>
      </c>
      <c r="C18" s="31" t="s">
        <v>30</v>
      </c>
      <c r="D18" s="30">
        <f>IF(CastelBall!$J$20&lt;&gt;0,CastelBall!$J$20+5,0)</f>
        <v>204</v>
      </c>
      <c r="E18" s="30">
        <f>IF('Cinghialotti 19-20'!$J$20&lt;&gt;0,'Cinghialotti 19-20'!$J$20,0)</f>
        <v>198</v>
      </c>
      <c r="G18" s="31" t="s">
        <v>33</v>
      </c>
      <c r="H18" s="31" t="s">
        <v>30</v>
      </c>
      <c r="I18" s="30">
        <f>IF(CastelBall!$AL$20&lt;&gt;0,CastelBall!$AL$20+5,0)</f>
        <v>181</v>
      </c>
      <c r="J18" s="30">
        <f>IF('Cinghialotti 19-20'!$AL$20&lt;&gt;0,'Cinghialotti 19-20'!$AL$20,0)</f>
        <v>213</v>
      </c>
    </row>
    <row r="19" spans="2:10" ht="12.75">
      <c r="B19" s="31" t="s">
        <v>31</v>
      </c>
      <c r="C19" s="31" t="s">
        <v>28</v>
      </c>
      <c r="D19" s="30">
        <f>IF('Leo'' Ossi'!$J$20&lt;&gt;0,'Leo'' Ossi'!$J$20+5,0)</f>
        <v>170</v>
      </c>
      <c r="E19" s="30">
        <f>IF(Daje!$J$20&lt;&gt;0,Daje!$J$20,0)</f>
        <v>181</v>
      </c>
      <c r="G19" s="31" t="s">
        <v>31</v>
      </c>
      <c r="H19" s="31" t="s">
        <v>28</v>
      </c>
      <c r="I19" s="30">
        <f>IF('Leo'' Ossi'!$AL$20&lt;&gt;0,'Leo'' Ossi'!$AL$20+5,0)</f>
        <v>141</v>
      </c>
      <c r="J19" s="30">
        <f>IF(Daje!$AL$20&lt;&gt;0,Daje!$AL$20,0)</f>
        <v>135</v>
      </c>
    </row>
    <row r="20" spans="2:10" ht="12.75">
      <c r="B20" s="31" t="s">
        <v>29</v>
      </c>
      <c r="C20" s="31" t="s">
        <v>27</v>
      </c>
      <c r="D20" s="30">
        <f>IF('Il mago di Belgrado'!$J$20&lt;&gt;0,'Il mago di Belgrado'!$J$20+5,0)</f>
        <v>151</v>
      </c>
      <c r="E20" s="30">
        <f>IF('Atletico Ciabattini'!$J$20&lt;&gt;0,'Atletico Ciabattini'!$J$20,0)</f>
        <v>206</v>
      </c>
      <c r="G20" s="31" t="s">
        <v>29</v>
      </c>
      <c r="H20" s="31" t="s">
        <v>27</v>
      </c>
      <c r="I20" s="30">
        <f>IF('Il mago di Belgrado'!$AL$20&lt;&gt;0,'Il mago di Belgrado'!$AL$20+5,0)</f>
        <v>157</v>
      </c>
      <c r="J20" s="30">
        <f>IF('Atletico Ciabattini'!$AL$20&lt;&gt;0,'Atletico Ciabattini'!$AL$20,0)</f>
        <v>205</v>
      </c>
    </row>
    <row r="21" spans="2:10" ht="12.75">
      <c r="B21" s="122" t="s">
        <v>39</v>
      </c>
      <c r="C21" s="122"/>
      <c r="D21" s="28"/>
      <c r="E21" s="28"/>
      <c r="G21" s="122" t="s">
        <v>40</v>
      </c>
      <c r="H21" s="122"/>
      <c r="I21" s="28"/>
      <c r="J21" s="28"/>
    </row>
    <row r="22" spans="2:10" ht="12.75">
      <c r="B22" s="31" t="s">
        <v>27</v>
      </c>
      <c r="C22" s="31" t="s">
        <v>31</v>
      </c>
      <c r="D22" s="30">
        <f>IF('Atletico Ciabattini'!$L$20&lt;&gt;0,'Atletico Ciabattini'!$L$20+5,0)</f>
        <v>250</v>
      </c>
      <c r="E22" s="30">
        <f>IF('Leo'' Ossi'!$L$20&lt;&gt;0,'Leo'' Ossi'!$L$20,0)</f>
        <v>189</v>
      </c>
      <c r="G22" s="31" t="s">
        <v>27</v>
      </c>
      <c r="H22" s="31" t="s">
        <v>31</v>
      </c>
      <c r="I22" s="30">
        <f>IF('Atletico Ciabattini'!$AN$20&lt;&gt;0,'Atletico Ciabattini'!$AN$20+5,0)</f>
        <v>240</v>
      </c>
      <c r="J22" s="30">
        <f>IF('Leo'' Ossi'!$AN$20&lt;&gt;0,'Leo'' Ossi'!$AN$20,0)</f>
        <v>148</v>
      </c>
    </row>
    <row r="23" spans="2:10" ht="12.75">
      <c r="B23" s="31" t="s">
        <v>30</v>
      </c>
      <c r="C23" s="31" t="s">
        <v>32</v>
      </c>
      <c r="D23" s="30">
        <f>IF('Cinghialotti 19-20'!$L$20&lt;&gt;0,'Cinghialotti 19-20'!$L$20+5,0)</f>
        <v>190</v>
      </c>
      <c r="E23" s="30">
        <f>IF('El Chacho'!$L$20&lt;&gt;0,'El Chacho'!$L$20,0)</f>
        <v>174</v>
      </c>
      <c r="G23" s="31" t="s">
        <v>30</v>
      </c>
      <c r="H23" s="31" t="s">
        <v>32</v>
      </c>
      <c r="I23" s="30">
        <f>IF('Cinghialotti 19-20'!$AN$20&lt;&gt;0,'Cinghialotti 19-20'!$AN$20+5,0)</f>
        <v>192</v>
      </c>
      <c r="J23" s="30">
        <f>IF('El Chacho'!$AN$20&lt;&gt;0,'El Chacho'!$AN$20,0)</f>
        <v>167</v>
      </c>
    </row>
    <row r="24" spans="2:10" ht="12.75">
      <c r="B24" s="31" t="s">
        <v>28</v>
      </c>
      <c r="C24" s="31" t="s">
        <v>33</v>
      </c>
      <c r="D24" s="30">
        <f>IF(Daje!$L$20&lt;&gt;0,Daje!$L$20+5,0)</f>
        <v>199</v>
      </c>
      <c r="E24" s="30">
        <f>IF(CastelBall!$L$20&lt;&gt;0,CastelBall!$L$20,0)</f>
        <v>204</v>
      </c>
      <c r="G24" s="31" t="s">
        <v>28</v>
      </c>
      <c r="H24" s="31" t="s">
        <v>33</v>
      </c>
      <c r="I24" s="30">
        <f>IF(Daje!$AN$20&lt;&gt;0,Daje!$AN$20+5,0)</f>
        <v>182</v>
      </c>
      <c r="J24" s="30">
        <f>IF(CastelBall!$AN$20&lt;&gt;0,CastelBall!$AN$20,0)</f>
        <v>175</v>
      </c>
    </row>
    <row r="25" spans="2:10" ht="12.75">
      <c r="B25" s="31" t="s">
        <v>34</v>
      </c>
      <c r="C25" s="31" t="s">
        <v>29</v>
      </c>
      <c r="D25" s="30">
        <f>IF('Re Giorgio'!$L$20&lt;&gt;0,'Re Giorgio'!$L$20+5,0)</f>
        <v>180</v>
      </c>
      <c r="E25" s="30">
        <f>IF('Il mago di Belgrado'!$L$20&lt;&gt;0,'Il mago di Belgrado'!$L$20,0)</f>
        <v>133</v>
      </c>
      <c r="G25" s="31" t="s">
        <v>34</v>
      </c>
      <c r="H25" s="31" t="s">
        <v>29</v>
      </c>
      <c r="I25" s="30">
        <f>IF('Re Giorgio'!$AN$20&lt;&gt;0,'Re Giorgio'!$AN$20+5,0)</f>
        <v>230</v>
      </c>
      <c r="J25" s="30">
        <f>IF('Il mago di Belgrado'!$AN$20&lt;&gt;0,'Il mago di Belgrado'!$AN$20,0)</f>
        <v>183</v>
      </c>
    </row>
    <row r="26" spans="2:10" ht="12.75">
      <c r="B26" s="122" t="s">
        <v>41</v>
      </c>
      <c r="C26" s="122"/>
      <c r="D26" s="28"/>
      <c r="E26" s="28"/>
      <c r="G26" s="122" t="s">
        <v>42</v>
      </c>
      <c r="H26" s="122"/>
      <c r="I26" s="28"/>
      <c r="J26" s="28"/>
    </row>
    <row r="27" spans="2:10" ht="12.75">
      <c r="B27" s="31" t="s">
        <v>30</v>
      </c>
      <c r="C27" s="31" t="s">
        <v>34</v>
      </c>
      <c r="D27" s="30">
        <f>IF('Cinghialotti 19-20'!$N$20&lt;&gt;0,'Cinghialotti 19-20'!$N$20+5,0)</f>
        <v>188</v>
      </c>
      <c r="E27" s="30">
        <f>IF('Re Giorgio'!$N$20&lt;&gt;0,'Re Giorgio'!$N$20,0)</f>
        <v>218</v>
      </c>
      <c r="G27" s="31" t="s">
        <v>30</v>
      </c>
      <c r="H27" s="31" t="s">
        <v>34</v>
      </c>
      <c r="I27" s="30">
        <f>IF('Cinghialotti 19-20'!$AP$20&lt;&gt;0,'Cinghialotti 19-20'!$AP$20+5,0)</f>
        <v>172</v>
      </c>
      <c r="J27" s="30">
        <f>IF('Re Giorgio'!$AP$20&lt;&gt;0,'Re Giorgio'!$AP$20,0)</f>
        <v>222</v>
      </c>
    </row>
    <row r="28" spans="2:10" ht="12.75">
      <c r="B28" s="31" t="s">
        <v>32</v>
      </c>
      <c r="C28" s="31" t="s">
        <v>28</v>
      </c>
      <c r="D28" s="30">
        <f>IF('El Chacho'!$N$20&lt;&gt;0,'El Chacho'!$N$20+5,0)</f>
        <v>169</v>
      </c>
      <c r="E28" s="30">
        <f>IF(Daje!$N$20&lt;&gt;0,Daje!$N$20,0)</f>
        <v>167</v>
      </c>
      <c r="G28" s="31" t="s">
        <v>32</v>
      </c>
      <c r="H28" s="31" t="s">
        <v>28</v>
      </c>
      <c r="I28" s="30">
        <f>IF('El Chacho'!$AP$20&lt;&gt;0,'El Chacho'!$AP$20+5,0)</f>
        <v>158</v>
      </c>
      <c r="J28" s="30">
        <f>IF(Daje!$AP$20&lt;&gt;0,Daje!$AP$20,0)</f>
        <v>183</v>
      </c>
    </row>
    <row r="29" spans="2:10" ht="12.75">
      <c r="B29" s="31" t="s">
        <v>33</v>
      </c>
      <c r="C29" s="31" t="s">
        <v>27</v>
      </c>
      <c r="D29" s="30">
        <f>IF(CastelBall!$N$20&lt;&gt;0,CastelBall!$N$20+5,0)</f>
        <v>166</v>
      </c>
      <c r="E29" s="30">
        <f>IF('Atletico Ciabattini'!$N$20&lt;&gt;0,'Atletico Ciabattini'!$N$20,0)</f>
        <v>215</v>
      </c>
      <c r="G29" s="31" t="s">
        <v>33</v>
      </c>
      <c r="H29" s="31" t="s">
        <v>27</v>
      </c>
      <c r="I29" s="30">
        <f>IF(CastelBall!$AP$20&lt;&gt;0,CastelBall!$AP$20+5,0)</f>
        <v>187</v>
      </c>
      <c r="J29" s="30">
        <f>IF('Atletico Ciabattini'!$AP$20&lt;&gt;0,'Atletico Ciabattini'!$AP$20,0)</f>
        <v>192</v>
      </c>
    </row>
    <row r="30" spans="2:10" ht="12.75">
      <c r="B30" s="31" t="s">
        <v>31</v>
      </c>
      <c r="C30" s="31" t="s">
        <v>29</v>
      </c>
      <c r="D30" s="30">
        <f>IF('Leo'' Ossi'!$N$20&lt;&gt;0,'Leo'' Ossi'!$N$20+5,0)</f>
        <v>155</v>
      </c>
      <c r="E30" s="30">
        <f>IF('Il mago di Belgrado'!$N$20&lt;&gt;0,'Il mago di Belgrado'!$N$20,0)</f>
        <v>171</v>
      </c>
      <c r="G30" s="31" t="s">
        <v>31</v>
      </c>
      <c r="H30" s="31" t="s">
        <v>29</v>
      </c>
      <c r="I30" s="30">
        <f>IF('Leo'' Ossi'!$AP20&lt;&gt;0,'Leo'' Ossi'!$AP$20+5,0)</f>
        <v>121</v>
      </c>
      <c r="J30" s="30">
        <f>IF('Il mago di Belgrado'!$AP$20&lt;&gt;0,'Il mago di Belgrado'!$AP$20,0)</f>
        <v>159</v>
      </c>
    </row>
    <row r="31" spans="2:10" ht="12.75">
      <c r="B31" s="122" t="s">
        <v>43</v>
      </c>
      <c r="C31" s="122"/>
      <c r="D31" s="28"/>
      <c r="E31" s="28"/>
      <c r="G31" s="122" t="s">
        <v>44</v>
      </c>
      <c r="H31" s="122"/>
      <c r="I31" s="28"/>
      <c r="J31" s="28"/>
    </row>
    <row r="32" spans="2:10" ht="12.75">
      <c r="B32" s="31" t="s">
        <v>27</v>
      </c>
      <c r="C32" s="31" t="s">
        <v>32</v>
      </c>
      <c r="D32" s="30">
        <f>IF('Atletico Ciabattini'!$P$20&lt;&gt;0,'Atletico Ciabattini'!$P$20+5,0)</f>
        <v>165</v>
      </c>
      <c r="E32" s="30">
        <f>IF('El Chacho'!$P$20&lt;&gt;0,'El Chacho'!$P$20,0)</f>
        <v>159</v>
      </c>
      <c r="G32" s="31" t="s">
        <v>27</v>
      </c>
      <c r="H32" s="31" t="s">
        <v>32</v>
      </c>
      <c r="I32" s="30">
        <f>IF('Atletico Ciabattini'!$AR$20&lt;&gt;0,'Atletico Ciabattini'!$AR$20+5,0)</f>
        <v>0</v>
      </c>
      <c r="J32" s="30">
        <f>IF('El Chacho'!$AR$20&lt;&gt;0,'El Chacho'!$AR$20,0)</f>
        <v>0</v>
      </c>
    </row>
    <row r="33" spans="2:10" ht="12.75">
      <c r="B33" s="31" t="s">
        <v>29</v>
      </c>
      <c r="C33" s="31" t="s">
        <v>33</v>
      </c>
      <c r="D33" s="30">
        <f>IF('Il mago di Belgrado'!$P$20&lt;&gt;0,'Il mago di Belgrado'!$P$20+5,0)</f>
        <v>210</v>
      </c>
      <c r="E33" s="30">
        <f>IF(CastelBall!$P$20&lt;&gt;0,CastelBall!$P$20,0)</f>
        <v>160</v>
      </c>
      <c r="G33" s="31" t="s">
        <v>29</v>
      </c>
      <c r="H33" s="31" t="s">
        <v>33</v>
      </c>
      <c r="I33" s="30">
        <f>IF('Il mago di Belgrado'!$AR$20&lt;&gt;0,'Il mago di Belgrado'!$AR$20+5,0)</f>
        <v>0</v>
      </c>
      <c r="J33" s="30">
        <f>IF(CastelBall!$AR$20&lt;&gt;0,CastelBall!$AR$20,0)</f>
        <v>0</v>
      </c>
    </row>
    <row r="34" spans="2:10" ht="12.75">
      <c r="B34" s="31" t="s">
        <v>28</v>
      </c>
      <c r="C34" s="31" t="s">
        <v>30</v>
      </c>
      <c r="D34" s="30">
        <f>IF(Daje!$P$20&lt;&gt;0,Daje!$P$20+5,0)</f>
        <v>176</v>
      </c>
      <c r="E34" s="30">
        <f>IF('Cinghialotti 19-20'!$P$20&lt;&gt;0,'Cinghialotti 19-20'!$P$20,0)</f>
        <v>191</v>
      </c>
      <c r="G34" s="31" t="s">
        <v>28</v>
      </c>
      <c r="H34" s="31" t="s">
        <v>30</v>
      </c>
      <c r="I34" s="30">
        <f>IF(Daje!$AR$20&lt;&gt;0,Daje!$AR$20+5,0)</f>
        <v>0</v>
      </c>
      <c r="J34" s="30">
        <f>IF('Cinghialotti 19-20'!$AR$20&lt;&gt;0,'Cinghialotti 19-20'!$AR$20,0)</f>
        <v>0</v>
      </c>
    </row>
    <row r="35" spans="2:10" ht="12.75">
      <c r="B35" s="31" t="s">
        <v>34</v>
      </c>
      <c r="C35" s="31" t="s">
        <v>31</v>
      </c>
      <c r="D35" s="30">
        <f>IF('Re Giorgio'!$P$20&lt;&gt;0,'Re Giorgio'!$P$20+5,0)</f>
        <v>187</v>
      </c>
      <c r="E35" s="30">
        <f>IF('Leo'' Ossi'!$P$20&lt;&gt;0,'Leo'' Ossi'!$P$20,0)</f>
        <v>154</v>
      </c>
      <c r="G35" s="31" t="s">
        <v>34</v>
      </c>
      <c r="H35" s="31" t="s">
        <v>31</v>
      </c>
      <c r="I35" s="30">
        <f>IF('Re Giorgio'!$AR$20&lt;&gt;0,'Re Giorgio'!$AR$20+5,0)</f>
        <v>0</v>
      </c>
      <c r="J35" s="30">
        <f>IF('Leo'' Ossi'!$AR$20&lt;&gt;0,'Leo'' Ossi'!$AR$20,0)</f>
        <v>0</v>
      </c>
    </row>
    <row r="36" spans="2:10" ht="12.75">
      <c r="B36" s="122" t="s">
        <v>45</v>
      </c>
      <c r="C36" s="122"/>
      <c r="D36" s="28"/>
      <c r="E36" s="28"/>
      <c r="G36" s="122" t="s">
        <v>46</v>
      </c>
      <c r="H36" s="122"/>
      <c r="I36" s="28"/>
      <c r="J36" s="28"/>
    </row>
    <row r="37" spans="2:10" ht="12.75">
      <c r="B37" s="31" t="s">
        <v>28</v>
      </c>
      <c r="C37" s="31" t="s">
        <v>34</v>
      </c>
      <c r="D37" s="30">
        <f>IF(Daje!$R$20&lt;&gt;0,Daje!$R$20+5,0)</f>
        <v>182</v>
      </c>
      <c r="E37" s="30">
        <f>IF('Re Giorgio'!$R$20&lt;&gt;0,'Re Giorgio'!$R$20,0)</f>
        <v>137</v>
      </c>
      <c r="G37" s="31" t="s">
        <v>28</v>
      </c>
      <c r="H37" s="31" t="s">
        <v>34</v>
      </c>
      <c r="I37" s="30">
        <f>IF(Daje!$AT$20&lt;&gt;0,Daje!$AT$20+5,0)</f>
        <v>0</v>
      </c>
      <c r="J37" s="30">
        <f>IF('Re Giorgio'!$AT$20&lt;&gt;0,'Re Giorgio'!$AT$20,0)</f>
        <v>0</v>
      </c>
    </row>
    <row r="38" spans="2:10" ht="12.75">
      <c r="B38" s="31" t="s">
        <v>30</v>
      </c>
      <c r="C38" s="31" t="s">
        <v>27</v>
      </c>
      <c r="D38" s="30">
        <f>IF('Cinghialotti 19-20'!$R$20&lt;&gt;0,'Cinghialotti 19-20'!$R$20+5,0)</f>
        <v>258</v>
      </c>
      <c r="E38" s="30">
        <f>IF('Atletico Ciabattini'!$R$20&lt;&gt;0,'Atletico Ciabattini'!$R$20,0)</f>
        <v>183</v>
      </c>
      <c r="G38" s="31" t="s">
        <v>30</v>
      </c>
      <c r="H38" s="31" t="s">
        <v>27</v>
      </c>
      <c r="I38" s="30">
        <f>IF('Cinghialotti 19-20'!$AT$20&lt;&gt;0,'Cinghialotti 19-20'!$AT$20+5,0)</f>
        <v>0</v>
      </c>
      <c r="J38" s="30">
        <f>IF('Atletico Ciabattini'!$AT$20&lt;&gt;0,'Atletico Ciabattini'!$AT$20,0)</f>
        <v>0</v>
      </c>
    </row>
    <row r="39" spans="2:10" ht="12.75">
      <c r="B39" s="31" t="s">
        <v>32</v>
      </c>
      <c r="C39" s="31" t="s">
        <v>29</v>
      </c>
      <c r="D39" s="30">
        <f>IF('El Chacho'!$R$20&lt;&gt;0,'El Chacho'!$R$20+5,0)</f>
        <v>112</v>
      </c>
      <c r="E39" s="30">
        <f>IF('Il mago di Belgrado'!$R$20&lt;&gt;0,'Il mago di Belgrado'!$R$20,0)</f>
        <v>166</v>
      </c>
      <c r="G39" s="31" t="s">
        <v>32</v>
      </c>
      <c r="H39" s="31" t="s">
        <v>29</v>
      </c>
      <c r="I39" s="30">
        <f>IF('El Chacho'!$AT$20&lt;&gt;0,'El Chacho'!$AT$20+5,0)</f>
        <v>0</v>
      </c>
      <c r="J39" s="30">
        <f>IF('Il mago di Belgrado'!$AT$20&lt;&gt;0,'Il mago di Belgrado'!$AT$20,0)</f>
        <v>0</v>
      </c>
    </row>
    <row r="40" spans="2:10" ht="12.75">
      <c r="B40" s="31" t="s">
        <v>33</v>
      </c>
      <c r="C40" s="31" t="s">
        <v>31</v>
      </c>
      <c r="D40" s="30">
        <f>IF(CastelBall!$R$20&lt;&gt;0,CastelBall!$R$20+5,0)</f>
        <v>166</v>
      </c>
      <c r="E40" s="30">
        <f>IF('Leo'' Ossi'!$R$20&lt;&gt;0,'Leo'' Ossi'!$R$20,0)</f>
        <v>163</v>
      </c>
      <c r="G40" s="31" t="s">
        <v>33</v>
      </c>
      <c r="H40" s="31" t="s">
        <v>31</v>
      </c>
      <c r="I40" s="30">
        <f>IF(CastelBall!$AT$20&lt;&gt;0,CastelBall!$AT$20+5,0)</f>
        <v>0</v>
      </c>
      <c r="J40" s="30">
        <f>IF('Leo'' Ossi'!$AT$20&lt;&gt;0,'Leo'' Ossi'!$AT$20,0)</f>
        <v>0</v>
      </c>
    </row>
    <row r="41" spans="2:10" ht="12.75">
      <c r="B41" s="122" t="s">
        <v>47</v>
      </c>
      <c r="C41" s="122"/>
      <c r="D41" s="28"/>
      <c r="E41" s="28"/>
      <c r="G41" s="122" t="s">
        <v>48</v>
      </c>
      <c r="H41" s="122"/>
      <c r="I41" s="28"/>
      <c r="J41" s="28"/>
    </row>
    <row r="42" spans="2:10" ht="12.75">
      <c r="B42" s="29" t="s">
        <v>28</v>
      </c>
      <c r="C42" s="29" t="s">
        <v>27</v>
      </c>
      <c r="D42" s="30">
        <f>IF(Daje!$T$20&lt;&gt;0,Daje!$T$20+5,0)</f>
        <v>215</v>
      </c>
      <c r="E42" s="30">
        <f>IF('Atletico Ciabattini'!$T$20&lt;&gt;0,'Atletico Ciabattini'!$T$20,0)</f>
        <v>197</v>
      </c>
      <c r="G42" s="29" t="s">
        <v>28</v>
      </c>
      <c r="H42" s="29" t="s">
        <v>27</v>
      </c>
      <c r="I42" s="30">
        <f>IF(Daje!$AV$20&lt;&gt;0,Daje!$AV$20+5,0)</f>
        <v>0</v>
      </c>
      <c r="J42" s="30">
        <f>IF('Atletico Ciabattini'!$AV$20&lt;&gt;0,'Atletico Ciabattini'!$AV$20,0)</f>
        <v>0</v>
      </c>
    </row>
    <row r="43" spans="2:10" ht="12.75">
      <c r="B43" s="31" t="s">
        <v>30</v>
      </c>
      <c r="C43" s="31" t="s">
        <v>29</v>
      </c>
      <c r="D43" s="30">
        <f>IF('Cinghialotti 19-20'!$T$20&lt;&gt;0,'Cinghialotti 19-20'!$T$20+5,0)</f>
        <v>190</v>
      </c>
      <c r="E43" s="30">
        <f>IF('Il mago di Belgrado'!$T$20&lt;&gt;0,'Il mago di Belgrado'!$T$20,0)</f>
        <v>112</v>
      </c>
      <c r="G43" s="31" t="s">
        <v>30</v>
      </c>
      <c r="H43" s="31" t="s">
        <v>29</v>
      </c>
      <c r="I43" s="30">
        <f>IF('Cinghialotti 19-20'!$AV$20&lt;&gt;0,'Cinghialotti 19-20'!$AV$20+5,0)</f>
        <v>0</v>
      </c>
      <c r="J43" s="30">
        <f>IF('Il mago di Belgrado'!$AV$20&lt;&gt;0,'Il mago di Belgrado'!$AV$20,0)</f>
        <v>0</v>
      </c>
    </row>
    <row r="44" spans="2:10" ht="12.75">
      <c r="B44" s="31" t="s">
        <v>32</v>
      </c>
      <c r="C44" s="31" t="s">
        <v>31</v>
      </c>
      <c r="D44" s="30">
        <f>IF('El Chacho'!$T$20&lt;&gt;0,'El Chacho'!$T$20+5,0)</f>
        <v>189</v>
      </c>
      <c r="E44" s="30">
        <f>IF('Leo'' Ossi'!$T$20&lt;&gt;0,'Leo'' Ossi'!$T$20,0)</f>
        <v>156</v>
      </c>
      <c r="G44" s="31" t="s">
        <v>32</v>
      </c>
      <c r="H44" s="31" t="s">
        <v>31</v>
      </c>
      <c r="I44" s="30">
        <f>IF('El Chacho'!$AV$20&lt;&gt;0,'El Chacho'!$AV$20+5,0)</f>
        <v>0</v>
      </c>
      <c r="J44" s="30">
        <f>IF('Leo'' Ossi'!$AV$20&lt;&gt;0,'Leo'' Ossi'!$AV$20,0)</f>
        <v>0</v>
      </c>
    </row>
    <row r="45" spans="2:10" ht="12.75">
      <c r="B45" s="31" t="s">
        <v>34</v>
      </c>
      <c r="C45" s="31" t="s">
        <v>33</v>
      </c>
      <c r="D45" s="30">
        <f>IF('Re Giorgio'!$T$20&lt;&gt;0,'Re Giorgio'!$T$20+5,0)</f>
        <v>185</v>
      </c>
      <c r="E45" s="30">
        <f>IF(CastelBall!$T$20&lt;&gt;0,CastelBall!$T$20,0)</f>
        <v>191</v>
      </c>
      <c r="G45" s="31" t="s">
        <v>34</v>
      </c>
      <c r="H45" s="31" t="s">
        <v>33</v>
      </c>
      <c r="I45" s="30">
        <f>IF('Re Giorgio'!$AV$20&lt;&gt;0,'Re Giorgio'!$AV$20+5,0)</f>
        <v>0</v>
      </c>
      <c r="J45" s="30">
        <f>IF(CastelBall!$AV$20&lt;&gt;0,CastelBall!$AV$20,0)</f>
        <v>0</v>
      </c>
    </row>
    <row r="46" spans="2:10" ht="12.75">
      <c r="B46" s="122" t="s">
        <v>49</v>
      </c>
      <c r="C46" s="122"/>
      <c r="D46" s="28"/>
      <c r="E46" s="28"/>
      <c r="G46" s="122" t="s">
        <v>50</v>
      </c>
      <c r="H46" s="122"/>
      <c r="I46" s="28"/>
      <c r="J46" s="28"/>
    </row>
    <row r="47" spans="2:10" ht="12.75">
      <c r="B47" s="31" t="s">
        <v>27</v>
      </c>
      <c r="C47" s="31" t="s">
        <v>34</v>
      </c>
      <c r="D47" s="30">
        <f>IF('Atletico Ciabattini'!$V$20&lt;&gt;0,'Atletico Ciabattini'!$V$20+5,0)</f>
        <v>219</v>
      </c>
      <c r="E47" s="30">
        <f>IF('Re Giorgio'!$V$20&lt;&gt;0,'Re Giorgio'!$V$20,0)</f>
        <v>175</v>
      </c>
      <c r="G47" s="31" t="s">
        <v>27</v>
      </c>
      <c r="H47" s="31" t="s">
        <v>34</v>
      </c>
      <c r="I47" s="30">
        <f>IF('Atletico Ciabattini'!$AX$20&lt;&gt;0,'Atletico Ciabattini'!$AX$20+5,0)</f>
        <v>0</v>
      </c>
      <c r="J47" s="30">
        <f>IF('Re Giorgio'!$AX$20&lt;&gt;0,'Re Giorgio'!$AX$20,0)</f>
        <v>0</v>
      </c>
    </row>
    <row r="48" spans="2:10" ht="12.75">
      <c r="B48" s="31" t="s">
        <v>29</v>
      </c>
      <c r="C48" s="31" t="s">
        <v>28</v>
      </c>
      <c r="D48" s="30">
        <f>IF('Il mago di Belgrado'!$V$20&lt;&gt;0,'Il mago di Belgrado'!$V$20+5,0)</f>
        <v>118</v>
      </c>
      <c r="E48" s="30">
        <f>IF(Daje!$V$20&lt;&gt;0,Daje!$V$20,0)</f>
        <v>156</v>
      </c>
      <c r="G48" s="31" t="s">
        <v>29</v>
      </c>
      <c r="H48" s="31" t="s">
        <v>28</v>
      </c>
      <c r="I48" s="30">
        <f>IF('Il mago di Belgrado'!$AX$20&lt;&gt;0,'Il mago di Belgrado'!$AX$20+5,0)</f>
        <v>0</v>
      </c>
      <c r="J48" s="30">
        <f>IF(Daje!$AX$20&lt;&gt;0,Daje!$AX$20,0)</f>
        <v>0</v>
      </c>
    </row>
    <row r="49" spans="2:10" ht="12.75">
      <c r="B49" s="31" t="s">
        <v>31</v>
      </c>
      <c r="C49" s="31" t="s">
        <v>30</v>
      </c>
      <c r="D49" s="30">
        <f>IF('Leo'' Ossi'!$V$20&lt;&gt;0,'Leo'' Ossi'!$V$20+5,0)</f>
        <v>109</v>
      </c>
      <c r="E49" s="30">
        <f>IF('Cinghialotti 19-20'!$V$20&lt;&gt;0,'Cinghialotti 19-20'!$V$20,0)</f>
        <v>196</v>
      </c>
      <c r="G49" s="31" t="s">
        <v>31</v>
      </c>
      <c r="H49" s="31" t="s">
        <v>30</v>
      </c>
      <c r="I49" s="30">
        <f>IF('Leo'' Ossi'!$AX$20&lt;&gt;0,'Leo'' Ossi'!$AX$20+5,0)</f>
        <v>0</v>
      </c>
      <c r="J49" s="30">
        <f>IF('Cinghialotti 19-20'!$AX$20&lt;&gt;0,'Cinghialotti 19-20'!$AX$20,0)</f>
        <v>0</v>
      </c>
    </row>
    <row r="50" spans="2:10" ht="12.75">
      <c r="B50" s="31" t="s">
        <v>32</v>
      </c>
      <c r="C50" s="31" t="s">
        <v>33</v>
      </c>
      <c r="D50" s="30">
        <f>IF('El Chacho'!$V$20&lt;&gt;0,'El Chacho'!$V$20+5,0)</f>
        <v>114</v>
      </c>
      <c r="E50" s="30">
        <f>IF(CastelBall!$V$20&lt;&gt;0,CastelBall!$V$20,0)</f>
        <v>158</v>
      </c>
      <c r="G50" s="31" t="s">
        <v>32</v>
      </c>
      <c r="H50" s="31" t="s">
        <v>33</v>
      </c>
      <c r="I50" s="30">
        <f>IF('El Chacho'!$AX$20&lt;&gt;0,'El Chacho'!$AX$20+5,0)</f>
        <v>0</v>
      </c>
      <c r="J50" s="30">
        <f>IF(CastelBall!$AX$20&lt;&gt;0,CastelBall!$AX$20,0)</f>
        <v>0</v>
      </c>
    </row>
    <row r="51" spans="2:10" ht="12.75">
      <c r="B51" s="122" t="s">
        <v>51</v>
      </c>
      <c r="C51" s="122"/>
      <c r="D51" s="28"/>
      <c r="E51" s="28"/>
      <c r="G51" s="122" t="s">
        <v>52</v>
      </c>
      <c r="H51" s="122"/>
      <c r="I51" s="28"/>
      <c r="J51" s="28"/>
    </row>
    <row r="52" spans="2:10" ht="12.75">
      <c r="B52" s="31" t="s">
        <v>34</v>
      </c>
      <c r="C52" s="31" t="s">
        <v>32</v>
      </c>
      <c r="D52" s="30">
        <f>IF('Re Giorgio'!$X$20&lt;&gt;0,'Re Giorgio'!$X$20+5,0)</f>
        <v>182</v>
      </c>
      <c r="E52" s="30">
        <f>IF('El Chacho'!$X$20&lt;&gt;0,'El Chacho'!$X$20,0)</f>
        <v>155</v>
      </c>
      <c r="G52" s="31" t="s">
        <v>34</v>
      </c>
      <c r="H52" s="31" t="s">
        <v>32</v>
      </c>
      <c r="I52" s="30">
        <f>IF('Re Giorgio'!$AZ$20&lt;&gt;0,'Re Giorgio'!$AZ$20+5,0)</f>
        <v>0</v>
      </c>
      <c r="J52" s="30">
        <f>IF('El Chacho'!$AZ$20&lt;&gt;0,'El Chacho'!$AZ$20,0)</f>
        <v>0</v>
      </c>
    </row>
    <row r="53" spans="2:10" ht="12.75">
      <c r="B53" s="31" t="s">
        <v>30</v>
      </c>
      <c r="C53" s="31" t="s">
        <v>33</v>
      </c>
      <c r="D53" s="30">
        <f>IF('Cinghialotti 19-20'!$X$20&lt;&gt;0,'Cinghialotti 19-20'!$X$20+5,0)</f>
        <v>143</v>
      </c>
      <c r="E53" s="30">
        <f>IF(CastelBall!$X$20&lt;&gt;0,CastelBall!$X$20,0)</f>
        <v>177</v>
      </c>
      <c r="G53" s="31" t="s">
        <v>30</v>
      </c>
      <c r="H53" s="31" t="s">
        <v>33</v>
      </c>
      <c r="I53" s="30">
        <f>IF('Cinghialotti 19-20'!$AZ$20&lt;&gt;0,'Cinghialotti 19-20'!$AZ$20+5,0)</f>
        <v>0</v>
      </c>
      <c r="J53" s="30">
        <f>IF(CastelBall!$AZ$20&lt;&gt;0,CastelBall!$AZ$20,0)</f>
        <v>0</v>
      </c>
    </row>
    <row r="54" spans="2:10" ht="12.75">
      <c r="B54" s="31" t="s">
        <v>28</v>
      </c>
      <c r="C54" s="31" t="s">
        <v>31</v>
      </c>
      <c r="D54" s="30">
        <f>IF(Daje!$X$20&lt;&gt;0,Daje!$X$20+5,0)</f>
        <v>211</v>
      </c>
      <c r="E54" s="30">
        <f>IF('Leo'' Ossi'!$X$20&lt;&gt;0,'Leo'' Ossi'!$X$20,0)</f>
        <v>133</v>
      </c>
      <c r="G54" s="31" t="s">
        <v>28</v>
      </c>
      <c r="H54" s="31" t="s">
        <v>31</v>
      </c>
      <c r="I54" s="30">
        <f>IF(Daje!$AZ$20&lt;&gt;0,Daje!$AZ$20+5,0)</f>
        <v>0</v>
      </c>
      <c r="J54" s="30">
        <f>IF('Leo'' Ossi'!$AZ$20&lt;&gt;0,'Leo'' Ossi'!$AZ$20,0)</f>
        <v>0</v>
      </c>
    </row>
    <row r="55" spans="2:10" ht="12.75">
      <c r="B55" s="31" t="s">
        <v>27</v>
      </c>
      <c r="C55" s="31" t="s">
        <v>29</v>
      </c>
      <c r="D55" s="30">
        <f>IF('Atletico Ciabattini'!$X$20&lt;&gt;0,'Atletico Ciabattini'!$X$20+5,0)</f>
        <v>206</v>
      </c>
      <c r="E55" s="30">
        <f>IF('Il mago di Belgrado'!$X$20&lt;&gt;0,'Il mago di Belgrado'!$X$20,0)</f>
        <v>158</v>
      </c>
      <c r="G55" s="31" t="s">
        <v>27</v>
      </c>
      <c r="H55" s="31" t="s">
        <v>29</v>
      </c>
      <c r="I55" s="30">
        <f>IF('Atletico Ciabattini'!$AZ$20&lt;&gt;0,'Atletico Ciabattini'!$AZ$20+5,0)</f>
        <v>0</v>
      </c>
      <c r="J55" s="30">
        <f>IF('Il mago di Belgrado'!$AZ$20&lt;&gt;0,'Il mago di Belgrado'!$AZ$20,0)</f>
        <v>0</v>
      </c>
    </row>
    <row r="56" spans="2:10" ht="12.75">
      <c r="B56" s="122" t="s">
        <v>53</v>
      </c>
      <c r="C56" s="122"/>
      <c r="D56" s="28"/>
      <c r="E56" s="28"/>
      <c r="G56" s="122" t="s">
        <v>54</v>
      </c>
      <c r="H56" s="122"/>
      <c r="I56" s="28"/>
      <c r="J56" s="28"/>
    </row>
    <row r="57" spans="2:10" ht="12.75">
      <c r="B57" s="31" t="s">
        <v>31</v>
      </c>
      <c r="C57" s="31" t="s">
        <v>27</v>
      </c>
      <c r="D57" s="30">
        <f>IF('Leo'' Ossi'!$Z$20&lt;&gt;0,'Leo'' Ossi'!$Z$20+5,0)</f>
        <v>122</v>
      </c>
      <c r="E57" s="30">
        <f>IF('Atletico Ciabattini'!$Z$20&lt;&gt;0,'Atletico Ciabattini'!$Z$20,0)</f>
        <v>177</v>
      </c>
      <c r="G57" s="31" t="s">
        <v>31</v>
      </c>
      <c r="H57" s="31" t="s">
        <v>27</v>
      </c>
      <c r="I57" s="30">
        <f>IF('Leo'' Ossi'!$BB$20&lt;&gt;0,'Leo'' Ossi'!$BB$20+5,0)</f>
        <v>0</v>
      </c>
      <c r="J57" s="30">
        <f>IF('Atletico Ciabattini'!$BB$20&lt;&gt;0,'Atletico Ciabattini'!$BB$20,0)</f>
        <v>0</v>
      </c>
    </row>
    <row r="58" spans="2:10" ht="12.75">
      <c r="B58" s="31" t="s">
        <v>32</v>
      </c>
      <c r="C58" s="31" t="s">
        <v>30</v>
      </c>
      <c r="D58" s="30">
        <f>IF('El Chacho'!$Z$20&lt;&gt;0,'El Chacho'!$Z$20+5,0)</f>
        <v>139</v>
      </c>
      <c r="E58" s="30">
        <f>IF('Cinghialotti 19-20'!$Z$20&lt;&gt;0,'Cinghialotti 19-20'!$Z$20,0)</f>
        <v>175</v>
      </c>
      <c r="G58" s="31" t="s">
        <v>32</v>
      </c>
      <c r="H58" s="31" t="s">
        <v>30</v>
      </c>
      <c r="I58" s="30">
        <f>IF('El Chacho'!$BB$20&lt;&gt;0,'El Chacho'!$BB$20+5,0)</f>
        <v>0</v>
      </c>
      <c r="J58" s="30">
        <f>IF('Cinghialotti 19-20'!$BB$20&lt;&gt;0,'Cinghialotti 19-20'!$BB$20,0)</f>
        <v>0</v>
      </c>
    </row>
    <row r="59" spans="2:10" ht="12.75">
      <c r="B59" s="31" t="s">
        <v>33</v>
      </c>
      <c r="C59" s="31" t="s">
        <v>28</v>
      </c>
      <c r="D59" s="30">
        <f>IF(CastelBall!$Z$20&lt;&gt;0,CastelBall!$Z$20+5,0)</f>
        <v>182</v>
      </c>
      <c r="E59" s="30">
        <f>IF(Daje!$Z$20&lt;&gt;0,Daje!$Z$20,0)</f>
        <v>202</v>
      </c>
      <c r="G59" s="31" t="s">
        <v>33</v>
      </c>
      <c r="H59" s="31" t="s">
        <v>28</v>
      </c>
      <c r="I59" s="30">
        <f>IF(CastelBall!$BB$20&lt;&gt;0,CastelBall!$BB$20+5,0)</f>
        <v>0</v>
      </c>
      <c r="J59" s="30">
        <f>IF(Daje!$BB$20&lt;&gt;0,Daje!$BB$20,0)</f>
        <v>0</v>
      </c>
    </row>
    <row r="60" spans="2:10" ht="12.75">
      <c r="B60" s="31" t="s">
        <v>29</v>
      </c>
      <c r="C60" s="31" t="s">
        <v>34</v>
      </c>
      <c r="D60" s="30">
        <f>IF('Il mago di Belgrado'!$Z$20&lt;&gt;0,'Il mago di Belgrado'!$Z$20+5,0)</f>
        <v>194</v>
      </c>
      <c r="E60" s="30">
        <f>IF('Re Giorgio'!$Z$20&lt;&gt;0,'Re Giorgio'!$Z$20,0)</f>
        <v>159</v>
      </c>
      <c r="G60" s="31" t="s">
        <v>29</v>
      </c>
      <c r="H60" s="31" t="s">
        <v>34</v>
      </c>
      <c r="I60" s="30">
        <f>IF('Il mago di Belgrado'!$BB$20&lt;&gt;0,'Il mago di Belgrado'!$BB$20+5,0)</f>
        <v>0</v>
      </c>
      <c r="J60" s="30">
        <f>IF('Re Giorgio'!$BB$20&lt;&gt;0,'Re Giorgio'!$BB$20,0)</f>
        <v>0</v>
      </c>
    </row>
    <row r="61" spans="2:10" ht="12.75">
      <c r="B61" s="122" t="s">
        <v>55</v>
      </c>
      <c r="C61" s="122"/>
      <c r="D61" s="28"/>
      <c r="E61" s="28"/>
      <c r="G61" s="122" t="s">
        <v>56</v>
      </c>
      <c r="H61" s="122"/>
      <c r="I61" s="28"/>
      <c r="J61" s="28"/>
    </row>
    <row r="62" spans="2:10" ht="12.75">
      <c r="B62" s="31" t="s">
        <v>34</v>
      </c>
      <c r="C62" s="31" t="s">
        <v>30</v>
      </c>
      <c r="D62" s="30">
        <f>IF('Re Giorgio'!$AB$20&lt;&gt;0,'Re Giorgio'!$AB$20+5,0)</f>
        <v>259</v>
      </c>
      <c r="E62" s="30">
        <f>IF('Cinghialotti 19-20'!$AB$20&lt;&gt;0,'Cinghialotti 19-20'!$AB$20,0)</f>
        <v>117</v>
      </c>
      <c r="G62" s="31" t="s">
        <v>34</v>
      </c>
      <c r="H62" s="31" t="s">
        <v>30</v>
      </c>
      <c r="I62" s="30">
        <f>IF('Re Giorgio'!$BD$20&lt;&gt;0,'Re Giorgio'!$BD$20+5,0)</f>
        <v>0</v>
      </c>
      <c r="J62" s="30">
        <f>IF('Cinghialotti 19-20'!$BD$20&lt;&gt;0,'Cinghialotti 19-20'!$BD$20,0)</f>
        <v>0</v>
      </c>
    </row>
    <row r="63" spans="2:10" ht="12.75">
      <c r="B63" s="31" t="s">
        <v>28</v>
      </c>
      <c r="C63" s="31" t="s">
        <v>32</v>
      </c>
      <c r="D63" s="30">
        <f>IF(Daje!$AB$20&lt;&gt;0,Daje!$AB$20+5,0)</f>
        <v>211</v>
      </c>
      <c r="E63" s="30">
        <f>IF('El Chacho'!$AB$20&lt;&gt;0,'El Chacho'!$AB$20,0)</f>
        <v>154</v>
      </c>
      <c r="G63" s="31" t="s">
        <v>28</v>
      </c>
      <c r="H63" s="31" t="s">
        <v>32</v>
      </c>
      <c r="I63" s="30">
        <f>IF(Daje!$BD$20&lt;&gt;0,Daje!$BD$20+5,0)</f>
        <v>0</v>
      </c>
      <c r="J63" s="30">
        <f>IF('El Chacho'!$BD$20&lt;&gt;0,'El Chacho'!$BD$20,0)</f>
        <v>0</v>
      </c>
    </row>
    <row r="64" spans="2:10" ht="12.75">
      <c r="B64" s="31" t="s">
        <v>27</v>
      </c>
      <c r="C64" s="31" t="s">
        <v>33</v>
      </c>
      <c r="D64" s="30">
        <f>IF('Atletico Ciabattini'!$AB$20&lt;&gt;0,'Atletico Ciabattini'!$AB$20+5,0)</f>
        <v>260</v>
      </c>
      <c r="E64" s="30">
        <f>IF(CastelBall!$AB$20&lt;&gt;0,CastelBall!$AB$20,0)</f>
        <v>191</v>
      </c>
      <c r="G64" s="31" t="s">
        <v>27</v>
      </c>
      <c r="H64" s="31" t="s">
        <v>33</v>
      </c>
      <c r="I64" s="30">
        <f>IF('Atletico Ciabattini'!$BD$20&lt;&gt;0,'Atletico Ciabattini'!$BD$20+5,0)</f>
        <v>0</v>
      </c>
      <c r="J64" s="30">
        <f>IF(CastelBall!$BD$20&lt;&gt;0,CastelBall!$BD$20,0)</f>
        <v>0</v>
      </c>
    </row>
    <row r="65" spans="2:10" ht="12.75">
      <c r="B65" s="31" t="s">
        <v>29</v>
      </c>
      <c r="C65" s="31" t="s">
        <v>31</v>
      </c>
      <c r="D65" s="30">
        <f>IF('Il mago di Belgrado'!$AB$20&lt;&gt;0,'Il mago di Belgrado'!$AB$20+5,0)</f>
        <v>158</v>
      </c>
      <c r="E65" s="30">
        <f>IF('Leo'' Ossi'!$AB$20&lt;&gt;0,'Leo'' Ossi'!$AB$20,0)</f>
        <v>129</v>
      </c>
      <c r="G65" s="31" t="s">
        <v>29</v>
      </c>
      <c r="H65" s="31" t="s">
        <v>31</v>
      </c>
      <c r="I65" s="30">
        <f>IF('Il mago di Belgrado'!$BD$20&lt;&gt;0,'Il mago di Belgrado'!$BD$20+5,0)</f>
        <v>0</v>
      </c>
      <c r="J65" s="30">
        <f>IF('Leo'' Ossi'!$BD$20&lt;&gt;0,'Leo'' Ossi'!$BD$20,0)</f>
        <v>0</v>
      </c>
    </row>
    <row r="66" spans="2:10" ht="12.75">
      <c r="B66" s="122" t="s">
        <v>57</v>
      </c>
      <c r="C66" s="122"/>
      <c r="D66" s="28"/>
      <c r="E66" s="28"/>
      <c r="G66" s="122" t="s">
        <v>58</v>
      </c>
      <c r="H66" s="122"/>
      <c r="I66" s="28"/>
      <c r="J66" s="28"/>
    </row>
    <row r="67" spans="2:10" ht="12.75">
      <c r="B67" s="31" t="s">
        <v>32</v>
      </c>
      <c r="C67" s="31" t="s">
        <v>27</v>
      </c>
      <c r="D67" s="30">
        <f>IF('El Chacho'!$AD$20&lt;&gt;0,'El Chacho'!$AD$20+5,0)</f>
        <v>178</v>
      </c>
      <c r="E67" s="30">
        <f>IF('Atletico Ciabattini'!$AD$20&lt;&gt;0,'Atletico Ciabattini'!$AD$20,0)</f>
        <v>204</v>
      </c>
      <c r="G67" s="31" t="s">
        <v>32</v>
      </c>
      <c r="H67" s="31" t="s">
        <v>27</v>
      </c>
      <c r="I67" s="30">
        <f>IF('El Chacho'!$BF$20&lt;&gt;0,'El Chacho'!$BF$20+5,0)</f>
        <v>0</v>
      </c>
      <c r="J67" s="30">
        <f>IF('Atletico Ciabattini'!$BF$20&lt;&gt;0,'Atletico Ciabattini'!$BF$20,0)</f>
        <v>0</v>
      </c>
    </row>
    <row r="68" spans="2:10" ht="12.75">
      <c r="B68" s="31" t="s">
        <v>33</v>
      </c>
      <c r="C68" s="31" t="s">
        <v>29</v>
      </c>
      <c r="D68" s="30">
        <f>IF(CastelBall!$AD$20&lt;&gt;0,CastelBall!$AD$20+5,0)</f>
        <v>151</v>
      </c>
      <c r="E68" s="30">
        <f>IF('Il mago di Belgrado'!$AD$20&lt;&gt;0,'Il mago di Belgrado'!$AD$20,0)</f>
        <v>138</v>
      </c>
      <c r="G68" s="31" t="s">
        <v>33</v>
      </c>
      <c r="H68" s="31" t="s">
        <v>29</v>
      </c>
      <c r="I68" s="30">
        <f>IF(CastelBall!$BF$20&lt;&gt;0,CastelBall!$BF$20+5,0)</f>
        <v>0</v>
      </c>
      <c r="J68" s="30">
        <f>IF('Il mago di Belgrado'!$BF$20&lt;&gt;0,'Il mago di Belgrado'!$BF$20,0)</f>
        <v>0</v>
      </c>
    </row>
    <row r="69" spans="2:10" ht="12.75">
      <c r="B69" s="31" t="s">
        <v>30</v>
      </c>
      <c r="C69" s="31" t="s">
        <v>28</v>
      </c>
      <c r="D69" s="30">
        <f>IF('Cinghialotti 19-20'!$AD$20&lt;&gt;0,'Cinghialotti 19-20'!$AD$20+5,0)</f>
        <v>162</v>
      </c>
      <c r="E69" s="30">
        <f>IF(Daje!$AD$20&lt;&gt;0,Daje!$AD$20,0)</f>
        <v>224</v>
      </c>
      <c r="G69" s="31" t="s">
        <v>30</v>
      </c>
      <c r="H69" s="31" t="s">
        <v>28</v>
      </c>
      <c r="I69" s="30">
        <f>IF('Cinghialotti 19-20'!$BF$20&lt;&gt;0,'Cinghialotti 19-20'!$BF$20+5,0)</f>
        <v>0</v>
      </c>
      <c r="J69" s="30">
        <f>IF(Daje!$BF$20&lt;&gt;0,Daje!$BF$20,0)</f>
        <v>0</v>
      </c>
    </row>
    <row r="70" spans="2:10" ht="12.75">
      <c r="B70" s="31" t="s">
        <v>31</v>
      </c>
      <c r="C70" s="31" t="s">
        <v>34</v>
      </c>
      <c r="D70" s="30">
        <f>IF('Leo'' Ossi'!$AD$20&lt;&gt;0,'Leo'' Ossi'!$AD$20+5,0)</f>
        <v>135</v>
      </c>
      <c r="E70" s="30">
        <f>IF('Re Giorgio'!$AD$20&lt;&gt;0,'Re Giorgio'!$AD$20,0)</f>
        <v>200</v>
      </c>
      <c r="G70" s="31" t="s">
        <v>31</v>
      </c>
      <c r="H70" s="31" t="s">
        <v>34</v>
      </c>
      <c r="I70" s="30">
        <f>IF('Leo'' Ossi'!$BF$20&lt;&gt;0,'Leo'' Ossi'!$BF$20+5,0)</f>
        <v>0</v>
      </c>
      <c r="J70" s="30">
        <f>IF('Re Giorgio'!$BF$20&lt;&gt;0,'Re Giorgio'!$BF$20,0)</f>
        <v>0</v>
      </c>
    </row>
    <row r="71" spans="2:10" ht="12.75">
      <c r="B71" s="122" t="s">
        <v>59</v>
      </c>
      <c r="C71" s="122"/>
      <c r="D71" s="28"/>
      <c r="E71" s="28"/>
      <c r="G71" s="122" t="s">
        <v>60</v>
      </c>
      <c r="H71" s="122"/>
      <c r="I71" s="28"/>
      <c r="J71" s="28"/>
    </row>
    <row r="72" spans="2:10" ht="12.75">
      <c r="B72" s="31" t="s">
        <v>34</v>
      </c>
      <c r="C72" s="31" t="s">
        <v>28</v>
      </c>
      <c r="D72" s="30">
        <f>IF('Re Giorgio'!$AF$20&lt;&gt;0,'Re Giorgio'!$AF$20+5,0)</f>
        <v>199</v>
      </c>
      <c r="E72" s="30">
        <f>IF(Daje!$AF$20&lt;&gt;0,Daje!$AF$20,0)</f>
        <v>235</v>
      </c>
      <c r="G72" s="31" t="s">
        <v>34</v>
      </c>
      <c r="H72" s="31" t="s">
        <v>28</v>
      </c>
      <c r="I72" s="30">
        <f>IF('Re Giorgio'!$BH$20&lt;&gt;0,'Re Giorgio'!$BH$20+5,0)</f>
        <v>0</v>
      </c>
      <c r="J72" s="30">
        <f>IF(Daje!$BH$20&lt;&gt;0,Daje!$BH$20,0)</f>
        <v>0</v>
      </c>
    </row>
    <row r="73" spans="2:10" ht="12.75">
      <c r="B73" s="31" t="s">
        <v>27</v>
      </c>
      <c r="C73" s="31" t="s">
        <v>30</v>
      </c>
      <c r="D73" s="30">
        <f>IF('Atletico Ciabattini'!$AF$20&lt;&gt;0,'Atletico Ciabattini'!$AF$20+5,0)</f>
        <v>188</v>
      </c>
      <c r="E73" s="30">
        <f>IF('Cinghialotti 19-20'!$AF$20&lt;&gt;0,'Cinghialotti 19-20'!$AF$20,0)</f>
        <v>172</v>
      </c>
      <c r="G73" s="31" t="s">
        <v>27</v>
      </c>
      <c r="H73" s="31" t="s">
        <v>30</v>
      </c>
      <c r="I73" s="30">
        <f>IF('Atletico Ciabattini'!$BH$20&lt;&gt;0,'Atletico Ciabattini'!$BH$20+5,0)</f>
        <v>0</v>
      </c>
      <c r="J73" s="30">
        <f>IF('Cinghialotti 19-20'!$BH$20&lt;&gt;0,'Cinghialotti 19-20'!$BH$20,0)</f>
        <v>0</v>
      </c>
    </row>
    <row r="74" spans="2:10" ht="12.75">
      <c r="B74" s="31" t="s">
        <v>29</v>
      </c>
      <c r="C74" s="31" t="s">
        <v>32</v>
      </c>
      <c r="D74" s="30">
        <f>IF('Il mago di Belgrado'!$AF$20&lt;&gt;0,'Il mago di Belgrado'!$AF$20+5,0)</f>
        <v>147</v>
      </c>
      <c r="E74" s="30">
        <f>IF('El Chacho'!$AF$20&lt;&gt;0,'El Chacho'!$AF$20,0)</f>
        <v>129</v>
      </c>
      <c r="G74" s="31" t="s">
        <v>29</v>
      </c>
      <c r="H74" s="31" t="s">
        <v>32</v>
      </c>
      <c r="I74" s="30">
        <f>IF('Il mago di Belgrado'!$BH$20&lt;&gt;0,'Il mago di Belgrado'!$BH$20+5,0)</f>
        <v>0</v>
      </c>
      <c r="J74" s="30">
        <f>IF('El Chacho'!$BH$20&lt;&gt;0,'El Chacho'!$BH$20,0)</f>
        <v>0</v>
      </c>
    </row>
    <row r="75" spans="2:10" ht="12.75">
      <c r="B75" s="31" t="s">
        <v>31</v>
      </c>
      <c r="C75" s="31" t="s">
        <v>33</v>
      </c>
      <c r="D75" s="30">
        <f>IF('Leo'' Ossi'!$AF$20&lt;&gt;0,'Leo'' Ossi'!$AF$20+5,0)</f>
        <v>136</v>
      </c>
      <c r="E75" s="30">
        <f>IF(CastelBall!$AF$20&lt;&gt;0,CastelBall!$AF$20,0)</f>
        <v>153</v>
      </c>
      <c r="G75" s="31" t="s">
        <v>31</v>
      </c>
      <c r="H75" s="31" t="s">
        <v>33</v>
      </c>
      <c r="I75" s="30">
        <f>IF('Leo'' Ossi'!$BH$20&lt;&gt;0,'Leo'' Ossi'!$BH$20+5,0)</f>
        <v>0</v>
      </c>
      <c r="J75" s="30">
        <f>IF(CastelBall!$BH$20&lt;&gt;0,CastelBall!$BH$20,0)</f>
        <v>0</v>
      </c>
    </row>
  </sheetData>
  <sheetProtection selectLockedCells="1" selectUnlockedCells="1"/>
  <mergeCells count="30">
    <mergeCell ref="B61:C61"/>
    <mergeCell ref="G61:H61"/>
    <mergeCell ref="B66:C66"/>
    <mergeCell ref="G66:H66"/>
    <mergeCell ref="B71:C71"/>
    <mergeCell ref="G71:H71"/>
    <mergeCell ref="B46:C46"/>
    <mergeCell ref="G46:H46"/>
    <mergeCell ref="B51:C51"/>
    <mergeCell ref="G51:H51"/>
    <mergeCell ref="B56:C56"/>
    <mergeCell ref="G56:H56"/>
    <mergeCell ref="B31:C31"/>
    <mergeCell ref="G31:H31"/>
    <mergeCell ref="B36:C36"/>
    <mergeCell ref="G36:H36"/>
    <mergeCell ref="B41:C41"/>
    <mergeCell ref="G41:H41"/>
    <mergeCell ref="B16:C16"/>
    <mergeCell ref="G16:H16"/>
    <mergeCell ref="B21:C21"/>
    <mergeCell ref="G21:H21"/>
    <mergeCell ref="B26:C26"/>
    <mergeCell ref="G26:H26"/>
    <mergeCell ref="B5:E5"/>
    <mergeCell ref="G5:J5"/>
    <mergeCell ref="B6:C6"/>
    <mergeCell ref="G6:H6"/>
    <mergeCell ref="B11:C11"/>
    <mergeCell ref="G11:H11"/>
  </mergeCells>
  <hyperlinks>
    <hyperlink ref="A2" location="Lega FantaBasket!A1" display="Home"/>
    <hyperlink ref="K2" location="Lega FantaBasket!A1" display="Home"/>
    <hyperlink ref="A3" location="Calendario!B5" display="Andata"/>
    <hyperlink ref="K3" location="Calendario!B5" display="Andata"/>
    <hyperlink ref="A4" location="Calendario!G5" display="Ritorno"/>
    <hyperlink ref="K4" location="Calendario!G5" display="Ritorno"/>
  </hyperlink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12" width="8.140625" style="0" customWidth="1"/>
  </cols>
  <sheetData>
    <row r="1" ht="19.5" customHeight="1">
      <c r="A1" s="32" t="s">
        <v>20</v>
      </c>
    </row>
    <row r="2" ht="19.5" customHeight="1"/>
    <row r="3" ht="19.5" customHeight="1"/>
    <row r="4" ht="19.5" customHeight="1"/>
    <row r="5" spans="2:12" ht="19.5" customHeight="1">
      <c r="B5" s="33"/>
      <c r="C5" s="34" t="s">
        <v>61</v>
      </c>
      <c r="D5" s="34" t="s">
        <v>62</v>
      </c>
      <c r="E5" s="34" t="s">
        <v>63</v>
      </c>
      <c r="F5" s="34" t="s">
        <v>64</v>
      </c>
      <c r="G5" s="34" t="s">
        <v>65</v>
      </c>
      <c r="H5" s="34" t="s">
        <v>66</v>
      </c>
      <c r="I5" s="34" t="s">
        <v>67</v>
      </c>
      <c r="J5" s="35" t="s">
        <v>68</v>
      </c>
      <c r="K5" s="35" t="s">
        <v>69</v>
      </c>
      <c r="L5" s="35" t="s">
        <v>70</v>
      </c>
    </row>
    <row r="6" spans="2:12" ht="19.5" customHeight="1">
      <c r="B6" s="36" t="s">
        <v>28</v>
      </c>
      <c r="C6" s="37">
        <f>E6*2</f>
        <v>30</v>
      </c>
      <c r="D6" s="38">
        <f>E6+F6</f>
        <v>19</v>
      </c>
      <c r="E6" s="38">
        <f>IF(Calendario!E7&gt;Calendario!D7,1,0)+IF(Calendario!D13&gt;Calendario!E13,1,0)+IF(Calendario!E19&gt;Calendario!D19,1,0)+IF(Calendario!D24&gt;Calendario!E24,1,0)+IF(Calendario!E28&gt;Calendario!D28,1,0)+IF(Calendario!D34&gt;Calendario!E34,1,0)+IF(Calendario!D37&gt;Calendario!E37,1,0)+IF(Calendario!D42&gt;Calendario!E42,1,0)+IF(Calendario!E48&gt;Calendario!D48,1,0)+IF(Calendario!D54&gt;Calendario!E54,1,0)+IF(Calendario!E59&gt;Calendario!D59,1,0)+IF(Calendario!D63&gt;Calendario!E63,1,0)+IF(Calendario!E69&gt;Calendario!D69,1,0)+IF(Calendario!E72&gt;Calendario!D72,1,0)+IF(Calendario!J7&gt;Calendario!I7,1,0)+IF(Calendario!I13&gt;Calendario!J13,1,0)+IF(Calendario!J19&gt;Calendario!I19,1,0)+IF(Calendario!I24&gt;Calendario!J24,1,0)+IF(Calendario!J28&gt;Calendario!I28,1,0)+IF(Calendario!I34&gt;Calendario!J34,1,0)+IF(Calendario!I37&gt;Calendario!J37,1,0)+IF(Calendario!I42&gt;Calendario!J42,1,0)+IF(Calendario!J48&gt;Calendario!I48,1,0)+IF(Calendario!I54&gt;Calendario!J54,1,0)+IF(Calendario!J59&gt;Calendario!I59,1,0)+IF(Calendario!I63&gt;Calendario!J63,1,0)</f>
        <v>15</v>
      </c>
      <c r="F6" s="38">
        <f>IF(Calendario!E7&lt;Calendario!D7,1,0)+IF(Calendario!D13&lt;Calendario!E13,1,0)+IF(Calendario!E19&lt;Calendario!D19,1,0)+IF(Calendario!D24&lt;Calendario!E24,1,0)+IF(Calendario!E28&lt;Calendario!D28,1,0)+IF(Calendario!D34&lt;Calendario!E34,1,0)+IF(Calendario!D37&lt;Calendario!E37,1,0)+IF(Calendario!D42&lt;Calendario!E42,1,0)+IF(Calendario!E48&lt;Calendario!D48,1,0)+IF(Calendario!D54&lt;Calendario!E54,1,0)+IF(Calendario!E59&lt;Calendario!D59,1,0)+IF(Calendario!D63&lt;Calendario!E63,1,0)+IF(Calendario!E69&lt;Calendario!D69,1,0)+IF(Calendario!E72&lt;Calendario!D72,1,0)+IF(Calendario!J7&lt;Calendario!I7,1,0)+IF(Calendario!I13&lt;Calendario!J13,1,0)+IF(Calendario!J19&lt;Calendario!I19,1,0)+IF(Calendario!I24&lt;Calendario!J24,1,0)+IF(Calendario!J28&lt;Calendario!I28,1,0)+IF(Calendario!I34&lt;Calendario!J34,1,0)+IF(Calendario!I37&lt;Calendario!J37,1,0)+IF(Calendario!I42&lt;Calendario!J42,1,0)+IF(Calendario!J48&lt;Calendario!I48,1,0)+IF(Calendario!I54&lt;Calendario!J54,1,0)+IF(Calendario!J59&lt;Calendario!I59,1,0)+IF(Calendario!I63&lt;Calendario!J63,1,0)</f>
        <v>4</v>
      </c>
      <c r="G6" s="38">
        <f>Calendario!E7+Calendario!D13+Calendario!E19+Calendario!D24+Calendario!E28+Calendario!D34+Calendario!D37+Calendario!D42+Calendario!E48+Calendario!D54+Calendario!E59+Calendario!D63+Calendario!E69+Calendario!E72+Calendario!J7+Calendario!I13+Calendario!J19+Calendario!I24+Calendario!J28+Calendario!I34+Calendario!I37+Calendario!I42+Calendario!J48+Calendario!I54+Calendario!J59+Calendario!I63+Calendario!J69+Calendario!J72</f>
        <v>3618</v>
      </c>
      <c r="H6" s="39">
        <f>IF(D6&gt;0,G6/D6,0)</f>
        <v>190.42105263157896</v>
      </c>
      <c r="I6" s="38">
        <f>Calendario!D7+Calendario!E13+Calendario!D19+Calendario!E24+Calendario!D28+Calendario!E34+Calendario!E37+Calendario!E42+Calendario!D48+Calendario!E54+Calendario!D59+Calendario!E63+Calendario!D69+Calendario!D72+Calendario!I7+Calendario!J13+Calendario!I19+Calendario!J24+Calendario!I28+Calendario!J34+Calendario!J37+Calendario!J42+Calendario!I48+Calendario!J54+Calendario!I59+Calendario!J63+Calendario!I69+Calendario!I72</f>
        <v>3159</v>
      </c>
      <c r="J6" s="39">
        <f>IF(D6&gt;0,I6/D6,0)</f>
        <v>166.26315789473685</v>
      </c>
      <c r="K6" s="40">
        <f>G6-I6</f>
        <v>459</v>
      </c>
      <c r="L6" s="41">
        <f>IF(D6&gt;0,K6/D6,0)</f>
        <v>24.157894736842106</v>
      </c>
    </row>
    <row r="7" spans="2:12" ht="19.5" customHeight="1">
      <c r="B7" s="36" t="s">
        <v>27</v>
      </c>
      <c r="C7" s="37">
        <f>E7*2</f>
        <v>28</v>
      </c>
      <c r="D7" s="38">
        <f>E7+F7</f>
        <v>19</v>
      </c>
      <c r="E7" s="38">
        <f>IF(Calendario!D7&gt;Calendario!E7,1,0)+IF(Calendario!E12&gt;Calendario!D12,1,0)+IF(Calendario!E20&gt;Calendario!D20,1,0)+IF(Calendario!D22&gt;Calendario!E22,1,0)+IF(Calendario!E29&gt;Calendario!D29,1,0)+IF(Calendario!D32&gt;Calendario!E32,1,0)+IF(Calendario!E38&gt;Calendario!D38,1,0)+IF(Calendario!E42&gt;Calendario!D42,1,0)+IF(Calendario!D47&gt;Calendario!E47,1,0)+IF(Calendario!D55&gt;Calendario!E55,1,0)+IF(Calendario!E57&gt;Calendario!D57,1,0)+IF(Calendario!D64&gt;Calendario!E64,1,0)+IF(Calendario!E67&gt;Calendario!D67,1,0)+IF(Calendario!D73&gt;Calendario!E73,1,0)+IF(Calendario!I7&gt;Calendario!J7,1,0)+IF(Calendario!J12&gt;Calendario!I12,1,0)+IF(Calendario!J20&gt;Calendario!I20,1,0)+IF(Calendario!I22&gt;Calendario!J22,1,0)+IF(Calendario!J29&gt;Calendario!I29,1,0)+IF(Calendario!I32&gt;Calendario!J32,1,0)+IF(Calendario!J38&gt;Calendario!I38,1,0)+IF(Calendario!J42&gt;Calendario!I42,1,0)+IF(Calendario!I47&gt;Calendario!J47,1,0)+IF(Calendario!I55&gt;Calendario!J55,1,0)+IF(Calendario!J57&gt;Calendario!I57,1,0)+IF(Calendario!I64&gt;Calendario!J64,1,0)</f>
        <v>14</v>
      </c>
      <c r="F7" s="38">
        <f>IF(Calendario!D7&lt;Calendario!E7,1,0)+IF(Calendario!E12&lt;Calendario!D12,1,0)+IF(Calendario!E20&lt;Calendario!D20,1,0)+IF(Calendario!D22&lt;Calendario!E22,1,0)+IF(Calendario!E29&lt;Calendario!D29,1,0)+IF(Calendario!D32&lt;Calendario!E32,1,0)+IF(Calendario!E38&lt;Calendario!D38,1,0)+IF(Calendario!E42&lt;Calendario!D42,1,0)+IF(Calendario!D47&lt;Calendario!E47,1,0)+IF(Calendario!D55&lt;Calendario!E55,1,0)+IF(Calendario!E57&lt;Calendario!D57,1,0)+IF(Calendario!D64&lt;Calendario!E64,1,0)+IF(Calendario!E67&lt;Calendario!D67,1,0)+IF(Calendario!D73&lt;Calendario!E73,1,0)+IF(Calendario!I7&lt;Calendario!J7,1,0)+IF(Calendario!J12&lt;Calendario!I12,1,0)+IF(Calendario!J20&lt;Calendario!I20,1,0)+IF(Calendario!I22&lt;Calendario!J22,1,0)+IF(Calendario!J29&lt;Calendario!I29,1,0)+IF(Calendario!I32&lt;Calendario!J32,1,0)+IF(Calendario!J38&lt;Calendario!I38,1,0)+IF(Calendario!J42&lt;Calendario!I42,1,0)+IF(Calendario!I47&lt;Calendario!J47,1,0)+IF(Calendario!I55&lt;Calendario!J55,1,0)+IF(Calendario!J57&lt;Calendario!I57,1,0)+IF(Calendario!I64&lt;Calendario!J64,1,0)</f>
        <v>5</v>
      </c>
      <c r="G7" s="38">
        <f>Calendario!D7+Calendario!E12+Calendario!E20+Calendario!D22+Calendario!E29+Calendario!D32+Calendario!E38+Calendario!E42+Calendario!D47+Calendario!D55+Calendario!E57+Calendario!D64+Calendario!E67+Calendario!D73+Calendario!I7+Calendario!J12+Calendario!J20+Calendario!I22+Calendario!J29+Calendario!I32+Calendario!J38+Calendario!J42+Calendario!I47+Calendario!I55+Calendario!J57+Calendario!I64+Calendario!J67+Calendario!I73</f>
        <v>3840</v>
      </c>
      <c r="H7" s="39">
        <f>IF(D7&gt;0,G7/D7,0)</f>
        <v>202.10526315789474</v>
      </c>
      <c r="I7" s="38">
        <f>Calendario!E7+Calendario!D12+Calendario!D20+Calendario!E22+Calendario!D29+Calendario!E32+Calendario!D38+Calendario!D42+Calendario!E47+Calendario!E55+Calendario!D57+Calendario!E64+Calendario!D67+Calendario!E73+Calendario!J7+Calendario!I12+Calendario!I20+Calendario!J22+Calendario!I29+Calendario!J32+Calendario!I38+Calendario!I42+Calendario!J47+Calendario!J55+Calendario!I57+Calendario!J64+Calendario!I67+Calendario!J73</f>
        <v>3418</v>
      </c>
      <c r="J7" s="39">
        <f>IF(D7&gt;0,I7/D7,0)</f>
        <v>179.89473684210526</v>
      </c>
      <c r="K7" s="40">
        <f>G7-I7</f>
        <v>422</v>
      </c>
      <c r="L7" s="41">
        <f>IF(D7&gt;0,K7/D7,0)</f>
        <v>22.210526315789473</v>
      </c>
    </row>
    <row r="8" spans="2:12" ht="19.5" customHeight="1">
      <c r="B8" s="36" t="s">
        <v>34</v>
      </c>
      <c r="C8" s="37">
        <f>E8*2</f>
        <v>24</v>
      </c>
      <c r="D8" s="38">
        <f>E8+F8</f>
        <v>19</v>
      </c>
      <c r="E8" s="38">
        <f>IF(Calendario!E10&gt;Calendario!D10,1,0)+IF(Calendario!D12&gt;Calendario!E12,1,0)+IF(Calendario!E17&gt;Calendario!D17,1,0)+IF(Calendario!D25&gt;Calendario!E25,1,0)+IF(Calendario!E27&gt;Calendario!D27,1,0)+IF(Calendario!D35&gt;Calendario!E35,1,0)+IF(Calendario!E37&gt;Calendario!D37,1,0)+IF(Calendario!D45&gt;Calendario!E45,1,0)+IF(Calendario!E47&gt;Calendario!D47,1,0)+IF(Calendario!D52&gt;Calendario!E52,1,0)+IF(Calendario!E60&gt;Calendario!D60,1,0)+IF(Calendario!D62&gt;Calendario!E62,1,0)+IF(Calendario!E70&gt;Calendario!D70,1,0)+IF(Calendario!D72&gt;Calendario!E72,1,0)+IF(Calendario!J10&gt;Calendario!I10,1,0)+IF(Calendario!I12&gt;Calendario!J12,1,0)+IF(Calendario!J17&gt;Calendario!I17,1,0)+IF(Calendario!I25&gt;Calendario!J25,1,0)+IF(Calendario!J27&gt;Calendario!I27,1,0)+IF(Calendario!I35&gt;Calendario!J35,1,0)+IF(Calendario!J37&gt;Calendario!I37,1,0)+IF(Calendario!I45&gt;Calendario!J45,1,0)+IF(Calendario!J47&gt;Calendario!I47,1,0)+IF(Calendario!I52&gt;Calendario!J52,1,0)+IF(Calendario!J60&gt;Calendario!I60,1,0)+IF(Calendario!I62&gt;Calendario!J62,1,0)</f>
        <v>12</v>
      </c>
      <c r="F8" s="38">
        <f>IF(Calendario!E10&lt;Calendario!D10,1,0)+IF(Calendario!D12&lt;Calendario!E12,1,0)+IF(Calendario!E17&lt;Calendario!D17,1,0)+IF(Calendario!D25&lt;Calendario!E25,1,0)+IF(Calendario!E27&lt;Calendario!D27,1,0)+IF(Calendario!D35&lt;Calendario!E35,1,0)+IF(Calendario!E37&lt;Calendario!D37,1,0)+IF(Calendario!D45&lt;Calendario!E45,1,0)+IF(Calendario!E47&lt;Calendario!D47,1,0)+IF(Calendario!D52&lt;Calendario!E52,1,0)+IF(Calendario!E60&lt;Calendario!D60,1,0)+IF(Calendario!D62&lt;Calendario!E62,1,0)+IF(Calendario!E70&lt;Calendario!D70,1,0)+IF(Calendario!D72&lt;Calendario!E72,1,0)+IF(Calendario!J10&lt;Calendario!I10,1,0)+IF(Calendario!I12&lt;Calendario!J12,1,0)+IF(Calendario!J17&lt;Calendario!I17,1,0)+IF(Calendario!I25&lt;Calendario!J25,1,0)+IF(Calendario!J27&lt;Calendario!I27,1,0)+IF(Calendario!I35&lt;Calendario!J35,1,0)+IF(Calendario!J37&lt;Calendario!I37,1,0)+IF(Calendario!I45&lt;Calendario!J45,1,0)+IF(Calendario!J47&lt;Calendario!I47,1,0)+IF(Calendario!I52&lt;Calendario!J52,1,0)+IF(Calendario!J60&lt;Calendario!I60,1,0)+IF(Calendario!I62&lt;Calendario!J62,1,0)</f>
        <v>7</v>
      </c>
      <c r="G8" s="38">
        <f>Calendario!E10+Calendario!D12+Calendario!E17+Calendario!D25+Calendario!E27+Calendario!D35+Calendario!E37+Calendario!D45+Calendario!E47+Calendario!D52+Calendario!E60+Calendario!D62+Calendario!E70+Calendario!D72+Calendario!J10+Calendario!I12+Calendario!J17+Calendario!I25+Calendario!J27+Calendario!I35+Calendario!J37+Calendario!I45+Calendario!J47+Calendario!I52+Calendario!J60+Calendario!I62+Calendario!J70+Calendario!I72</f>
        <v>3728</v>
      </c>
      <c r="H8" s="39">
        <f>IF(D8&gt;0,G8/D8,0)</f>
        <v>196.21052631578948</v>
      </c>
      <c r="I8" s="38">
        <f>Calendario!D10+Calendario!E12+Calendario!D17+Calendario!E25+Calendario!D27+Calendario!E35+Calendario!D37+Calendario!E45+Calendario!D47+Calendario!E52+Calendario!D60+Calendario!E62+Calendario!D70+Calendario!E72+Calendario!I10+Calendario!J12+Calendario!I17+Calendario!J25+Calendario!I27+Calendario!J35+Calendario!I37+Calendario!J45+Calendario!I47+Calendario!J52+Calendario!I60+Calendario!J62+Calendario!I70+Calendario!J72</f>
        <v>3374</v>
      </c>
      <c r="J8" s="39">
        <f>IF(D8&gt;0,I8/D8,0)</f>
        <v>177.57894736842104</v>
      </c>
      <c r="K8" s="40">
        <f>G8-I8</f>
        <v>354</v>
      </c>
      <c r="L8" s="41">
        <f>IF(D8&gt;0,K8/D8,0)</f>
        <v>18.63157894736842</v>
      </c>
    </row>
    <row r="9" spans="2:12" ht="19.5" customHeight="1">
      <c r="B9" s="36" t="s">
        <v>30</v>
      </c>
      <c r="C9" s="37">
        <f>E9*2</f>
        <v>20</v>
      </c>
      <c r="D9" s="38">
        <f>E9+F9</f>
        <v>19</v>
      </c>
      <c r="E9" s="38">
        <f>IF(Calendario!E8&gt;Calendario!D8,1,0)+IF(Calendario!D14&gt;Calendario!E14,1,0)+IF(Calendario!E18&gt;Calendario!D18,1,0)+IF(Calendario!D23&gt;Calendario!E23,1,0)+IF(Calendario!D27&gt;Calendario!E27,1,0)+IF(Calendario!E34&gt;Calendario!D34,1,0)+IF(Calendario!D38&gt;Calendario!E38,1,0)+IF(Calendario!D43&gt;Calendario!E43,1,0)+IF(Calendario!E49&gt;Calendario!D49,1,0)+IF(Calendario!D53&gt;Calendario!E53,1,0)+IF(Calendario!E58&gt;Calendario!D58,1,0)+IF(Calendario!E62&gt;Calendario!D62,1,0)+IF(Calendario!D69&gt;Calendario!E69,1,0)+IF(Calendario!E73&gt;Calendario!D73,1,0)+IF(Calendario!J8&gt;Calendario!I8,1,0)+IF(Calendario!I14&gt;Calendario!J14,1,0)+IF(Calendario!J18&gt;Calendario!I18,1,0)+IF(Calendario!I23&gt;Calendario!J23,1,0)+IF(Calendario!I27&gt;Calendario!J27,1,0)+IF(Calendario!J34&gt;Calendario!I34,1,0)+IF(Calendario!I38&gt;Calendario!J38,1,0)+IF(Calendario!I43&gt;Calendario!J43,1,0)+IF(Calendario!J49&gt;Calendario!I49,1,0)+IF(Calendario!I53&gt;Calendario!J53,1,0)+IF(Calendario!J58&gt;Calendario!I58,1,0)+IF(Calendario!J62&gt;Calendario!I62,1,0)</f>
        <v>10</v>
      </c>
      <c r="F9" s="38">
        <f>IF(Calendario!E8&lt;Calendario!D8,1,0)+IF(Calendario!D14&lt;Calendario!E14,1,0)+IF(Calendario!E18&lt;Calendario!D18,1,0)+IF(Calendario!D23&lt;Calendario!E23,1,0)+IF(Calendario!D27&lt;Calendario!E27,1,0)+IF(Calendario!E34&lt;Calendario!D34,1,0)+IF(Calendario!D38&lt;Calendario!E38,1,0)+IF(Calendario!D43&lt;Calendario!E43,1,0)+IF(Calendario!E49&lt;Calendario!D49,1,0)+IF(Calendario!D53&lt;Calendario!E53,1,0)+IF(Calendario!E58&lt;Calendario!D58,1,0)+IF(Calendario!E62&lt;Calendario!D62,1,0)+IF(Calendario!D69&lt;Calendario!E69,1,0)+IF(Calendario!E73&lt;Calendario!D73,1,0)+IF(Calendario!J8&lt;Calendario!I8,1,0)+IF(Calendario!I14&lt;Calendario!J14,1,0)+IF(Calendario!J18&lt;Calendario!I18,1,0)+IF(Calendario!I23&lt;Calendario!J23,1,0)+IF(Calendario!I27&lt;Calendario!J27,1,0)+IF(Calendario!J34&lt;Calendario!I34,1,0)+IF(Calendario!I38&lt;Calendario!J38,1,0)+IF(Calendario!I43&lt;Calendario!J43,1,0)+IF(Calendario!J49&lt;Calendario!I49,1,0)+IF(Calendario!I53&lt;Calendario!J53,1,0)+IF(Calendario!J58&lt;Calendario!I58,1,0)+IF(Calendario!J62&lt;Calendario!I62,1,0)</f>
        <v>9</v>
      </c>
      <c r="G9" s="38">
        <f>Calendario!E8+Calendario!D14+Calendario!E18+Calendario!D23+Calendario!D27+Calendario!E34+Calendario!D38+Calendario!D43+Calendario!E49+Calendario!D53+Calendario!E58+Calendario!E62+Calendario!D69+Calendario!E73+Calendario!J8+Calendario!I14+Calendario!J18+Calendario!I23+Calendario!I27+Calendario!J34+Calendario!I38+Calendario!I43+Calendario!J49+Calendario!I53+Calendario!J58+Calendario!J62+Calendario!I69+Calendario!J73</f>
        <v>3419</v>
      </c>
      <c r="H9" s="39">
        <f>IF(D9&gt;0,G9/D9,0)</f>
        <v>179.94736842105263</v>
      </c>
      <c r="I9" s="38">
        <f>Calendario!D8+Calendario!E14+Calendario!D18+Calendario!E23+Calendario!E27+Calendario!D34+Calendario!E38+Calendario!E43+Calendario!D49+Calendario!E53+Calendario!D58+Calendario!D62+Calendario!E69+Calendario!D73+Calendario!I8+Calendario!J14+Calendario!I18+Calendario!J23+Calendario!J27+Calendario!I34+Calendario!J38+Calendario!J43+Calendario!I49+Calendario!J53+Calendario!I58+Calendario!I62+Calendario!J69+Calendario!I73</f>
        <v>3325</v>
      </c>
      <c r="J9" s="39">
        <f>IF(D9&gt;0,I9/D9,0)</f>
        <v>175</v>
      </c>
      <c r="K9" s="40">
        <f>G9-I9</f>
        <v>94</v>
      </c>
      <c r="L9" s="41">
        <f>IF(D9&gt;0,K9/D9,0)</f>
        <v>4.947368421052632</v>
      </c>
    </row>
    <row r="10" spans="2:12" ht="19.5" customHeight="1">
      <c r="B10" s="36" t="s">
        <v>33</v>
      </c>
      <c r="C10" s="37">
        <f>E10*2</f>
        <v>18</v>
      </c>
      <c r="D10" s="38">
        <f>E10+F10</f>
        <v>19</v>
      </c>
      <c r="E10" s="38">
        <f>IF(Calendario!D10&gt;Calendario!E10,1,0)+IF(Calendario!D15&gt;Calendario!E15,1,0)+IF(Calendario!D18&gt;Calendario!E18,1,0)+IF(Calendario!E24&gt;Calendario!D24,1,0)+IF(Calendario!D29&gt;Calendario!E29,1,0)+IF(Calendario!E33&gt;Calendario!D33,1,0)+IF(Calendario!D40&gt;Calendario!E40,1,0)+IF(Calendario!E45&gt;Calendario!D45,1,0)+IF(Calendario!E50&gt;Calendario!D50,1,0)+IF(Calendario!E53&gt;Calendario!D53,1,0)+IF(Calendario!D59&gt;Calendario!E59,1,0)+IF(Calendario!E64&gt;Calendario!D64,1,0)+IF(Calendario!D68&gt;Calendario!E68,1,0)+IF(Calendario!E75&gt;Calendario!D75,1,0)+IF(Calendario!I10&gt;Calendario!J10,1,0)+IF(Calendario!I15&gt;Calendario!J15,1,0)+IF(Calendario!I18&gt;Calendario!J18,1,0)+IF(Calendario!J24&gt;Calendario!I24,1,0)+IF(Calendario!I29&gt;Calendario!J29,1,0)+IF(Calendario!J33&gt;Calendario!I33,1,0)+IF(Calendario!I40&gt;Calendario!J40,1,0)+IF(Calendario!J45&gt;Calendario!I45,1,0)+IF(Calendario!J50&gt;Calendario!I50,1,0)+IF(Calendario!J53&gt;Calendario!I53,1,0)+IF(Calendario!I59&gt;Calendario!J59,1,0)+IF(Calendario!J64&gt;Calendario!I64,1,0)</f>
        <v>9</v>
      </c>
      <c r="F10" s="38">
        <f>IF(Calendario!D10&lt;Calendario!E10,1,0)+IF(Calendario!D15&lt;Calendario!E15,1,0)+IF(Calendario!D18&lt;Calendario!E18,1,0)+IF(Calendario!E24&lt;Calendario!D24,1,0)+IF(Calendario!D29&lt;Calendario!E29,1,0)+IF(Calendario!E33&lt;Calendario!D33,1,0)+IF(Calendario!D40&lt;Calendario!E40,1,0)+IF(Calendario!E45&lt;Calendario!D45,1,0)+IF(Calendario!E50&lt;Calendario!D50,1,0)+IF(Calendario!E53&lt;Calendario!D53,1,0)+IF(Calendario!D59&lt;Calendario!E59,1,0)+IF(Calendario!E64&lt;Calendario!D64,1,0)+IF(Calendario!D68&lt;Calendario!E68,1,0)+IF(Calendario!E75&lt;Calendario!D75,1,0)+IF(Calendario!I10&lt;Calendario!J10,1,0)+IF(Calendario!I15&lt;Calendario!J15,1,0)+IF(Calendario!I18&lt;Calendario!J18,1,0)+IF(Calendario!J24&lt;Calendario!I24,1,0)+IF(Calendario!I29&lt;Calendario!J29,1,0)+IF(Calendario!J33&lt;Calendario!I33,1,0)+IF(Calendario!I40&lt;Calendario!J40,1,0)+IF(Calendario!J45&lt;Calendario!I45,1,0)+IF(Calendario!J50&lt;Calendario!I50,1,0)+IF(Calendario!J53&lt;Calendario!I53,1,0)+IF(Calendario!I59&lt;Calendario!J59,1,0)+IF(Calendario!J64&lt;Calendario!I64,1,0)</f>
        <v>10</v>
      </c>
      <c r="G10" s="38">
        <f>Calendario!D10+Calendario!D15+Calendario!D18+Calendario!E24+Calendario!D29+Calendario!E33+Calendario!D40+Calendario!E45+Calendario!E50+Calendario!E53+Calendario!D59+Calendario!E64+Calendario!D68+Calendario!E75+Calendario!I10+Calendario!I15+Calendario!I18+Calendario!J24+Calendario!I29+Calendario!J33+Calendario!I40+Calendario!J45+Calendario!J50+Calendario!J53+Calendario!I59+Calendario!J64+Calendario!I68+Calendario!J75</f>
        <v>3302</v>
      </c>
      <c r="H10" s="39">
        <f>IF(D10&gt;0,G10/D10,0)</f>
        <v>173.78947368421052</v>
      </c>
      <c r="I10" s="38">
        <f>Calendario!E10+Calendario!E15+Calendario!E18+Calendario!D24+Calendario!E29+Calendario!D33+Calendario!E40+Calendario!D45+Calendario!D50+Calendario!D53+Calendario!E59+Calendario!D64+Calendario!E68+Calendario!D75+Calendario!J10+Calendario!J15+Calendario!J18+Calendario!I24+Calendario!J29+Calendario!I33+Calendario!J40+Calendario!I45+Calendario!I50+Calendario!I53+Calendario!J59+Calendario!I64+Calendario!J68+Calendario!I75</f>
        <v>3442</v>
      </c>
      <c r="J10" s="39">
        <f>IF(D10&gt;0,I10/D10,0)</f>
        <v>181.1578947368421</v>
      </c>
      <c r="K10" s="40">
        <f>G10-I10</f>
        <v>-140</v>
      </c>
      <c r="L10" s="41">
        <f>IF(D10&gt;0,K10/D10,0)</f>
        <v>-7.368421052631579</v>
      </c>
    </row>
    <row r="11" spans="2:12" ht="19.5" customHeight="1">
      <c r="B11" s="36" t="s">
        <v>29</v>
      </c>
      <c r="C11" s="37">
        <f>E11*2</f>
        <v>16</v>
      </c>
      <c r="D11" s="38">
        <f>E11+F11</f>
        <v>19</v>
      </c>
      <c r="E11" s="38">
        <f>IF(Calendario!D8&gt;Calendario!E8,1,0)+IF(Calendario!E13&gt;Calendario!D13,1,0)+IF(Calendario!D20&gt;Calendario!E20,1,0)+IF(Calendario!E25&gt;Calendario!D25,1,0)+IF(Calendario!E30&gt;Calendario!D30,1,0)+IF(Calendario!D33&gt;Calendario!E33,1,0)+IF(Calendario!E39&gt;Calendario!D39,1,0)+IF(Calendario!E43&gt;Calendario!D43,1,0)+IF(Calendario!D48&gt;Calendario!E48,1,0)+IF(Calendario!E55&gt;Calendario!D55,1,0)+IF(Calendario!D60&gt;Calendario!E60,1,0)+IF(Calendario!D65&gt;Calendario!E65,1,0)+IF(Calendario!E68&gt;Calendario!D68,1,0)+IF(Calendario!D74&gt;Calendario!E74,1,0)+IF(Calendario!I8&gt;Calendario!J8,1,0)+IF(Calendario!J13&gt;Calendario!I13,1,0)+IF(Calendario!I20&gt;Calendario!J20,1,0)+IF(Calendario!J25&gt;Calendario!I25,1,0)+IF(Calendario!J30&gt;Calendario!I30,1,0)+IF(Calendario!I33&gt;Calendario!J33,1,0)+IF(Calendario!J39&gt;Calendario!I39,1,0)+IF(Calendario!J43&gt;Calendario!I43,1,0)+IF(Calendario!I48&gt;Calendario!J48,1,0)+IF(Calendario!J55&gt;Calendario!I55,1,0)+IF(Calendario!I60&gt;Calendario!J60,1,0)+IF(Calendario!I65&gt;Calendario!J65,1,0)</f>
        <v>8</v>
      </c>
      <c r="F11" s="38">
        <f>IF(Calendario!D8&lt;Calendario!E8,1,0)+IF(Calendario!E13&lt;Calendario!D13,1,0)+IF(Calendario!D20&lt;Calendario!E20,1,0)+IF(Calendario!E25&lt;Calendario!D25,1,0)+IF(Calendario!E30&lt;Calendario!D30,1,0)+IF(Calendario!D33&lt;Calendario!E33,1,0)+IF(Calendario!E39&lt;Calendario!D39,1,0)+IF(Calendario!E43&lt;Calendario!D43,1,0)+IF(Calendario!D48&lt;Calendario!E48,1,0)+IF(Calendario!E55&lt;Calendario!D55,1,0)+IF(Calendario!D60&lt;Calendario!E60,1,0)+IF(Calendario!D65&lt;Calendario!E65,1,0)+IF(Calendario!E68&lt;Calendario!D68,1,0)+IF(Calendario!D74&lt;Calendario!E74,1,0)+IF(Calendario!I8&lt;Calendario!J8,1,0)+IF(Calendario!J13&lt;Calendario!I13,1,0)+IF(Calendario!I20&lt;Calendario!J20,1,0)+IF(Calendario!J25&lt;Calendario!I25,1,0)+IF(Calendario!J30&lt;Calendario!I30,1,0)+IF(Calendario!I33&lt;Calendario!J33,1,0)+IF(Calendario!J39&lt;Calendario!I39,1,0)+IF(Calendario!J43&lt;Calendario!I43,1,0)+IF(Calendario!I48&lt;Calendario!J48,1,0)+IF(Calendario!J55&lt;Calendario!I55,1,0)+IF(Calendario!I60&lt;Calendario!J60,1,0)+IF(Calendario!I65&lt;Calendario!J65,1,0)</f>
        <v>11</v>
      </c>
      <c r="G11" s="38">
        <f>Calendario!D8+Calendario!E13+Calendario!D20+Calendario!E25+Calendario!E30+Calendario!D33+Calendario!E39+Calendario!E43+Calendario!D48+Calendario!E55+Calendario!D60+Calendario!D65+Calendario!E68+Calendario!D74+Calendario!I8+Calendario!J13+Calendario!I20+Calendario!J25+Calendario!J30+Calendario!I33+Calendario!J39+Calendario!J43+Calendario!I48+Calendario!J55+Calendario!I60+Calendario!I65+Calendario!J68+Calendario!I74</f>
        <v>2986</v>
      </c>
      <c r="H11" s="39">
        <f>IF(D11&gt;0,G11/D11,0)</f>
        <v>157.1578947368421</v>
      </c>
      <c r="I11" s="38">
        <f>Calendario!E8+Calendario!D13+Calendario!E20+Calendario!D25+Calendario!D30+Calendario!E33+Calendario!D39+Calendario!D43+Calendario!E48+Calendario!D55+Calendario!E60+Calendario!E65+Calendario!D68+Calendario!E74+Calendario!J8+Calendario!I13+Calendario!J20+Calendario!I25+Calendario!I30+Calendario!J33+Calendario!I39+Calendario!I43+Calendario!J48+Calendario!I55+Calendario!J60+Calendario!J65+Calendario!I68+Calendario!J74</f>
        <v>3187</v>
      </c>
      <c r="J11" s="39">
        <f>IF(D11&gt;0,I11/D11,0)</f>
        <v>167.73684210526315</v>
      </c>
      <c r="K11" s="40">
        <f>G11-I11</f>
        <v>-201</v>
      </c>
      <c r="L11" s="41">
        <f>IF(D11&gt;0,K11/D11,0)</f>
        <v>-10.578947368421053</v>
      </c>
    </row>
    <row r="12" spans="2:12" ht="20.25">
      <c r="B12" s="36" t="s">
        <v>32</v>
      </c>
      <c r="C12" s="37">
        <f>E12*2</f>
        <v>12</v>
      </c>
      <c r="D12" s="38">
        <f>E12+F12</f>
        <v>19</v>
      </c>
      <c r="E12" s="38">
        <f>IF(Calendario!E9&gt;Calendario!D9,1,0)+IF(Calendario!E15&gt;Calendario!D15,1,0)+IF(Calendario!D17&gt;Calendario!E17,1,0)+IF(Calendario!E23&gt;Calendario!D23,1,0)+IF(Calendario!D28&gt;Calendario!E28,1,0)+IF(Calendario!E32&gt;Calendario!D32,1,0)+IF(Calendario!D39&gt;Calendario!E39,1,0)+IF(Calendario!D44&gt;Calendario!E44,1,0)+IF(Calendario!D50&gt;Calendario!E50,1,0)+IF(Calendario!E52&gt;Calendario!D52,1,0)+IF(Calendario!D58&gt;Calendario!E58,1,0)+IF(Calendario!E63&gt;Calendario!D63,1,0)+IF(Calendario!D67&gt;Calendario!E67,1,0)+IF(Calendario!E74&gt;Calendario!D74,1,0)+IF(Calendario!J9&gt;Calendario!I9,1,0)+IF(Calendario!J15&gt;Calendario!I15,1,0)+IF(Calendario!I17&gt;Calendario!J17,1,0)+IF(Calendario!J23&gt;Calendario!I23,1,0)+IF(Calendario!I28&gt;Calendario!J28,1,0)+IF(Calendario!J32&gt;Calendario!I32,1,0)+IF(Calendario!I39&gt;Calendario!J39,1,0)+IF(Calendario!I44&gt;Calendario!J44,1,0)+IF(Calendario!I50&gt;Calendario!J50,1,0)+IF(Calendario!J52&gt;Calendario!I52,1,0)+IF(Calendario!I58&gt;Calendario!J58,1,0)+IF(Calendario!J63&gt;Calendario!I63,1,0)</f>
        <v>6</v>
      </c>
      <c r="F12" s="38">
        <f>IF(Calendario!E9&lt;Calendario!D9,1,0)+IF(Calendario!E15&lt;Calendario!D15,1,0)+IF(Calendario!D17&lt;Calendario!E17,1,0)+IF(Calendario!E23&lt;Calendario!D23,1,0)+IF(Calendario!D28&lt;Calendario!E28,1,0)+IF(Calendario!E32&lt;Calendario!D32,1,0)+IF(Calendario!D39&lt;Calendario!E39,1,0)+IF(Calendario!D44&lt;Calendario!E44,1,0)+IF(Calendario!D50&lt;Calendario!E50,1,0)+IF(Calendario!E52&lt;Calendario!D52,1,0)+IF(Calendario!D58&lt;Calendario!E58,1,0)+IF(Calendario!E63&lt;Calendario!D63,1,0)+IF(Calendario!D67&lt;Calendario!E67,1,0)+IF(Calendario!E74&lt;Calendario!D74,1,0)+IF(Calendario!J9&lt;Calendario!I9,1,0)+IF(Calendario!J15&lt;Calendario!I15,1,0)+IF(Calendario!I17&lt;Calendario!J17,1,0)+IF(Calendario!J23&lt;Calendario!I23,1,0)+IF(Calendario!I28&lt;Calendario!J28,1,0)+IF(Calendario!J32&lt;Calendario!I32,1,0)+IF(Calendario!I39&lt;Calendario!J39,1,0)+IF(Calendario!I44&lt;Calendario!J44,1,0)+IF(Calendario!I50&lt;Calendario!J50,1,0)+IF(Calendario!J52&lt;Calendario!I52,1,0)+IF(Calendario!I58&lt;Calendario!J58,1,0)+IF(Calendario!J63&lt;Calendario!I63,1,0)</f>
        <v>13</v>
      </c>
      <c r="G12" s="38">
        <f>Calendario!E9+Calendario!E15+Calendario!D17+Calendario!E23+Calendario!D28+Calendario!E32+Calendario!D39+Calendario!D44+Calendario!D50+Calendario!E52+Calendario!D58+Calendario!E63+Calendario!D67+Calendario!E74+Calendario!J9+Calendario!J15+Calendario!I17+Calendario!J23+Calendario!I28+Calendario!J32+Calendario!I39+Calendario!I44+Calendario!I50+Calendario!J52+Calendario!I58+Calendario!J63+Calendario!I67+Calendario!J74</f>
        <v>3037</v>
      </c>
      <c r="H12" s="39">
        <f>IF(D12&gt;0,G12/D12,0)</f>
        <v>159.8421052631579</v>
      </c>
      <c r="I12" s="38">
        <f>Calendario!D9+Calendario!D15+Calendario!E17+Calendario!D23+Calendario!E28+Calendario!D32+Calendario!E39+Calendario!E44+Calendario!E50+Calendario!D52+Calendario!E58+Calendario!D63+Calendario!E67+Calendario!D74+Calendario!I9+Calendario!I15+Calendario!J17+Calendario!I23+Calendario!J28+Calendario!I32+Calendario!J39+Calendario!J44+Calendario!J50+Calendario!I52+Calendario!J58+Calendario!I63+Calendario!J67+Calendario!I74</f>
        <v>3246</v>
      </c>
      <c r="J12" s="39">
        <f>IF(D12&gt;0,I12/D12,0)</f>
        <v>170.8421052631579</v>
      </c>
      <c r="K12" s="40">
        <f>G12-I12</f>
        <v>-209</v>
      </c>
      <c r="L12" s="41">
        <f>IF(D12&gt;0,K12/D12,0)</f>
        <v>-11</v>
      </c>
    </row>
    <row r="13" spans="2:12" ht="20.25">
      <c r="B13" s="42" t="s">
        <v>31</v>
      </c>
      <c r="C13" s="43">
        <f>E13*2</f>
        <v>4</v>
      </c>
      <c r="D13" s="44">
        <f>E13+F13</f>
        <v>19</v>
      </c>
      <c r="E13" s="44">
        <f>IF(Calendario!D9&gt;Calendario!E9,1,0)+IF(Calendario!E14&gt;Calendario!D14,1,0)+IF(Calendario!D19&gt;Calendario!E19,1,0)+IF(Calendario!E22&gt;Calendario!D22,1,0)+IF(Calendario!D30&gt;Calendario!E30,1,0)+IF(Calendario!E35&gt;Calendario!D35,1,0)+IF(Calendario!E40&gt;Calendario!D40,1,0)+IF(Calendario!E44&gt;Calendario!D44,1,0)+IF(Calendario!D49&gt;Calendario!E49,1,0)+IF(Calendario!E54&gt;Calendario!D54,1,0)+IF(Calendario!D57&gt;Calendario!E57,1,0)+IF(Calendario!E65&gt;Calendario!D65,1,0)+IF(Calendario!D70&gt;Calendario!E70,1,0)+IF(Calendario!D75&gt;Calendario!E75,1,0)+IF(Calendario!I9&gt;Calendario!J9,1,0)+IF(Calendario!J14&gt;Calendario!I14,1,0)+IF(Calendario!I19&gt;Calendario!J19,1,0)+IF(Calendario!J22&gt;Calendario!I22,1,0)+IF(Calendario!I30&gt;Calendario!J30,1,0)+IF(Calendario!J35&gt;Calendario!I35,1,0)+IF(Calendario!J40&gt;Calendario!I40,1,0)+IF(Calendario!J44&gt;Calendario!I44,1,0)+IF(Calendario!I49&gt;Calendario!J49,1,0)+IF(Calendario!J54&gt;Calendario!I54,1,0)+IF(Calendario!I57&gt;Calendario!J57,1,0)+IF(Calendario!J65&gt;Calendario!I65,1,0)</f>
        <v>2</v>
      </c>
      <c r="F13" s="44">
        <f>IF(Calendario!D9&lt;Calendario!E9,1,0)+IF(Calendario!E14&lt;Calendario!D14,1,0)+IF(Calendario!D19&lt;Calendario!E19,1,0)+IF(Calendario!E22&lt;Calendario!D22,1,0)+IF(Calendario!D30&lt;Calendario!E30,1,0)+IF(Calendario!E35&lt;Calendario!D35,1,0)+IF(Calendario!E40&lt;Calendario!D40,1,0)+IF(Calendario!E44&lt;Calendario!D44,1,0)+IF(Calendario!D49&lt;Calendario!E49,1,0)+IF(Calendario!E54&lt;Calendario!D54,1,0)+IF(Calendario!D57&lt;Calendario!E57,1,0)+IF(Calendario!E65&lt;Calendario!D65,1,0)+IF(Calendario!D70&lt;Calendario!E70,1,0)+IF(Calendario!D75&lt;Calendario!E75,1,0)+IF(Calendario!I9&lt;Calendario!J9,1,0)+IF(Calendario!J14&lt;Calendario!I14,1,0)+IF(Calendario!I19&lt;Calendario!J19,1,0)+IF(Calendario!J22&lt;Calendario!I22,1,0)+IF(Calendario!I30&lt;Calendario!J30,1,0)+IF(Calendario!J35&lt;Calendario!I35,1,0)+IF(Calendario!J40&lt;Calendario!I40,1,0)+IF(Calendario!J44&lt;Calendario!I44,1,0)+IF(Calendario!I49&lt;Calendario!J49,1,0)+IF(Calendario!J54&lt;Calendario!I54,1,0)+IF(Calendario!I57&lt;Calendario!J57,1,0)+IF(Calendario!J65&lt;Calendario!I65,1,0)</f>
        <v>17</v>
      </c>
      <c r="G13" s="44">
        <f>Calendario!D9+Calendario!E14+Calendario!D19+Calendario!E22+Calendario!D30+Calendario!E35+Calendario!E40+Calendario!E44+Calendario!D49+Calendario!E54+Calendario!D57+Calendario!E65+Calendario!D70+Calendario!D75+Calendario!I9+Calendario!J14+Calendario!I19+Calendario!J22+Calendario!I30+Calendario!J35+Calendario!J40+Calendario!J44+Calendario!I49+Calendario!J54+Calendario!I57+Calendario!J65+Calendario!I70+Calendario!I75</f>
        <v>2701</v>
      </c>
      <c r="H13" s="45">
        <f>IF(D13&gt;0,G13/D13,0)</f>
        <v>142.1578947368421</v>
      </c>
      <c r="I13" s="44">
        <f>Calendario!E9+Calendario!D14+Calendario!E19+Calendario!D22+Calendario!E30+Calendario!D35+Calendario!D40+Calendario!D44+Calendario!E49+Calendario!D54+Calendario!E57+Calendario!D65+Calendario!E70+Calendario!E75+Calendario!J9+Calendario!I14+Calendario!J19+Calendario!I22+Calendario!J30+Calendario!I35+Calendario!I40+Calendario!I44+Calendario!J49+Calendario!I54+Calendario!J57+Calendario!I65+Calendario!J70+Calendario!J75</f>
        <v>3480</v>
      </c>
      <c r="J13" s="45">
        <f>IF(D13&gt;0,I13/D13,0)</f>
        <v>183.1578947368421</v>
      </c>
      <c r="K13" s="44">
        <f>G13-I13</f>
        <v>-779</v>
      </c>
      <c r="L13" s="46">
        <f>IF(D13&gt;0,K13/D13,0)</f>
        <v>-41</v>
      </c>
    </row>
  </sheetData>
  <sheetProtection selectLockedCells="1" selectUnlockedCells="1"/>
  <hyperlinks>
    <hyperlink ref="A1" location="Lega FantaBasket!A1" display="Hom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/>
  <dimension ref="A1:M1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21.75" customHeight="1">
      <c r="A1" s="3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>
      <c r="A3" s="123" t="s">
        <v>71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.75">
      <c r="A4" s="47"/>
      <c r="B4" s="47"/>
      <c r="C4" s="47"/>
      <c r="D4" s="47"/>
      <c r="E4" s="47"/>
      <c r="F4" s="47"/>
      <c r="G4" s="47"/>
      <c r="H4" s="47"/>
      <c r="I4" s="2"/>
      <c r="J4" s="2"/>
      <c r="K4" s="2"/>
      <c r="L4" s="2"/>
    </row>
    <row r="5" spans="1:12" ht="18">
      <c r="A5" s="124" t="s">
        <v>72</v>
      </c>
      <c r="B5" s="124"/>
      <c r="C5" s="124"/>
      <c r="D5" s="124"/>
      <c r="E5" s="124" t="s">
        <v>73</v>
      </c>
      <c r="F5" s="124"/>
      <c r="G5" s="124"/>
      <c r="H5" s="124"/>
      <c r="I5" s="124" t="s">
        <v>74</v>
      </c>
      <c r="J5" s="124"/>
      <c r="K5" s="124"/>
      <c r="L5" s="12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25" t="s">
        <v>30</v>
      </c>
      <c r="B7" s="125"/>
      <c r="C7" s="125"/>
      <c r="D7" s="125"/>
      <c r="E7" s="126" t="s">
        <v>75</v>
      </c>
      <c r="F7" s="126"/>
      <c r="G7" s="126"/>
      <c r="H7" s="126"/>
      <c r="I7" s="127" t="s">
        <v>76</v>
      </c>
      <c r="J7" s="127"/>
      <c r="K7" s="127"/>
      <c r="L7" s="127"/>
    </row>
    <row r="8" spans="1:12" ht="12.75">
      <c r="A8" s="48"/>
      <c r="B8" s="48"/>
      <c r="C8" s="48"/>
      <c r="D8" s="48"/>
      <c r="E8" s="2"/>
      <c r="F8" s="2"/>
      <c r="G8" s="2"/>
      <c r="H8" s="2"/>
      <c r="I8" s="25"/>
      <c r="J8" s="25"/>
      <c r="K8" s="25"/>
      <c r="L8" s="2"/>
    </row>
    <row r="9" spans="1:12" ht="12.75">
      <c r="A9" s="49" t="s">
        <v>27</v>
      </c>
      <c r="B9" s="49"/>
      <c r="C9" s="49"/>
      <c r="D9" s="49"/>
      <c r="E9" s="126" t="s">
        <v>77</v>
      </c>
      <c r="F9" s="126"/>
      <c r="G9" s="126"/>
      <c r="H9" s="126"/>
      <c r="I9" s="127" t="s">
        <v>78</v>
      </c>
      <c r="J9" s="127"/>
      <c r="K9" s="127"/>
      <c r="L9" s="127"/>
    </row>
    <row r="10" spans="1:12" ht="12.75">
      <c r="A10" s="48"/>
      <c r="B10" s="48"/>
      <c r="C10" s="48"/>
      <c r="D10" s="48"/>
      <c r="E10" s="2"/>
      <c r="F10" s="2"/>
      <c r="G10" s="2"/>
      <c r="H10" s="2"/>
      <c r="I10" s="25"/>
      <c r="J10" s="25"/>
      <c r="K10" s="25"/>
      <c r="L10" s="2"/>
    </row>
    <row r="11" spans="1:12" ht="12.75">
      <c r="A11" s="128" t="s">
        <v>32</v>
      </c>
      <c r="B11" s="128"/>
      <c r="C11" s="128"/>
      <c r="D11" s="128"/>
      <c r="E11" s="126" t="s">
        <v>79</v>
      </c>
      <c r="F11" s="126"/>
      <c r="G11" s="126"/>
      <c r="H11" s="126"/>
      <c r="I11" s="127" t="s">
        <v>80</v>
      </c>
      <c r="J11" s="127"/>
      <c r="K11" s="127"/>
      <c r="L11" s="127"/>
    </row>
    <row r="12" spans="1:12" ht="12.75">
      <c r="A12" s="48"/>
      <c r="B12" s="48"/>
      <c r="C12" s="48"/>
      <c r="D12" s="48"/>
      <c r="E12" s="2"/>
      <c r="F12" s="2"/>
      <c r="G12" s="2"/>
      <c r="H12" s="2"/>
      <c r="I12" s="25"/>
      <c r="J12" s="25"/>
      <c r="K12" s="25"/>
      <c r="L12" s="2"/>
    </row>
    <row r="13" spans="1:12" ht="12.75">
      <c r="A13" s="128" t="s">
        <v>33</v>
      </c>
      <c r="B13" s="128"/>
      <c r="C13" s="128"/>
      <c r="D13" s="128"/>
      <c r="E13" s="126" t="s">
        <v>81</v>
      </c>
      <c r="F13" s="126"/>
      <c r="G13" s="126"/>
      <c r="H13" s="126"/>
      <c r="I13" s="127" t="s">
        <v>82</v>
      </c>
      <c r="J13" s="127"/>
      <c r="K13" s="127"/>
      <c r="L13" s="127"/>
    </row>
    <row r="14" spans="1:12" ht="12.75">
      <c r="A14" s="2"/>
      <c r="B14" s="2"/>
      <c r="C14" s="2"/>
      <c r="D14" s="2"/>
      <c r="E14" s="2"/>
      <c r="F14" s="2"/>
      <c r="G14" s="2"/>
      <c r="H14" s="2"/>
      <c r="I14" s="25"/>
      <c r="J14" s="25"/>
      <c r="K14" s="25"/>
      <c r="L14" s="2"/>
    </row>
    <row r="15" spans="1:12" ht="12.75">
      <c r="A15" s="128" t="s">
        <v>29</v>
      </c>
      <c r="B15" s="128"/>
      <c r="C15" s="128"/>
      <c r="D15" s="128"/>
      <c r="E15" s="126" t="s">
        <v>83</v>
      </c>
      <c r="F15" s="126"/>
      <c r="G15" s="126"/>
      <c r="H15" s="126"/>
      <c r="I15" s="127" t="s">
        <v>84</v>
      </c>
      <c r="J15" s="127"/>
      <c r="K15" s="127"/>
      <c r="L15" s="127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28" t="s">
        <v>28</v>
      </c>
      <c r="B17" s="128"/>
      <c r="C17" s="128"/>
      <c r="D17" s="128"/>
      <c r="E17" s="126" t="s">
        <v>85</v>
      </c>
      <c r="F17" s="126"/>
      <c r="G17" s="126"/>
      <c r="H17" s="126"/>
      <c r="I17" s="127" t="s">
        <v>86</v>
      </c>
      <c r="J17" s="127"/>
      <c r="K17" s="127"/>
      <c r="L17" s="127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128" t="s">
        <v>32</v>
      </c>
      <c r="B19" s="128"/>
      <c r="C19" s="128"/>
      <c r="D19" s="128"/>
      <c r="E19" s="126" t="s">
        <v>87</v>
      </c>
      <c r="F19" s="126"/>
      <c r="G19" s="126"/>
      <c r="H19" s="126"/>
      <c r="I19" s="127" t="s">
        <v>88</v>
      </c>
      <c r="J19" s="127"/>
      <c r="K19" s="127"/>
      <c r="L19" s="127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128" t="s">
        <v>34</v>
      </c>
      <c r="B21" s="128"/>
      <c r="C21" s="128"/>
      <c r="D21" s="128"/>
      <c r="E21" s="126" t="s">
        <v>89</v>
      </c>
      <c r="F21" s="126"/>
      <c r="G21" s="126"/>
      <c r="H21" s="126"/>
      <c r="I21" s="127" t="s">
        <v>90</v>
      </c>
      <c r="J21" s="127"/>
      <c r="K21" s="127"/>
      <c r="L21" s="127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3" customFormat="1" ht="12.75">
      <c r="A23" s="128" t="s">
        <v>33</v>
      </c>
      <c r="B23" s="128"/>
      <c r="C23" s="128"/>
      <c r="D23" s="128"/>
      <c r="E23" s="126" t="s">
        <v>91</v>
      </c>
      <c r="F23" s="126"/>
      <c r="G23" s="126"/>
      <c r="H23" s="126"/>
      <c r="I23" s="127" t="s">
        <v>92</v>
      </c>
      <c r="J23" s="127"/>
      <c r="K23" s="127"/>
      <c r="L23" s="127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128" t="s">
        <v>29</v>
      </c>
      <c r="B25" s="128"/>
      <c r="C25" s="128"/>
      <c r="D25" s="128"/>
      <c r="E25" s="126" t="s">
        <v>93</v>
      </c>
      <c r="F25" s="126"/>
      <c r="G25" s="126"/>
      <c r="H25" s="126"/>
      <c r="I25" s="127" t="s">
        <v>94</v>
      </c>
      <c r="J25" s="127"/>
      <c r="K25" s="127"/>
      <c r="L25" s="127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28" t="s">
        <v>28</v>
      </c>
      <c r="B27" s="128"/>
      <c r="C27" s="128"/>
      <c r="D27" s="128"/>
      <c r="E27" s="126" t="s">
        <v>95</v>
      </c>
      <c r="F27" s="126"/>
      <c r="G27" s="126"/>
      <c r="H27" s="126"/>
      <c r="I27" s="127" t="s">
        <v>96</v>
      </c>
      <c r="J27" s="127"/>
      <c r="K27" s="127"/>
      <c r="L27" s="127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28" t="s">
        <v>29</v>
      </c>
      <c r="B29" s="128"/>
      <c r="C29" s="128"/>
      <c r="D29" s="128"/>
      <c r="E29" s="126" t="s">
        <v>97</v>
      </c>
      <c r="F29" s="126"/>
      <c r="G29" s="126"/>
      <c r="H29" s="126"/>
      <c r="I29" s="127" t="s">
        <v>98</v>
      </c>
      <c r="J29" s="127"/>
      <c r="K29" s="127"/>
      <c r="L29" s="127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128" t="s">
        <v>31</v>
      </c>
      <c r="B31" s="128"/>
      <c r="C31" s="128"/>
      <c r="D31" s="128"/>
      <c r="E31" s="126" t="s">
        <v>99</v>
      </c>
      <c r="F31" s="126"/>
      <c r="G31" s="126"/>
      <c r="H31" s="126"/>
      <c r="I31" s="127" t="s">
        <v>100</v>
      </c>
      <c r="J31" s="127"/>
      <c r="K31" s="127"/>
      <c r="L31" s="127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ht="12.75">
      <c r="A33" s="128" t="s">
        <v>34</v>
      </c>
      <c r="B33" s="128"/>
      <c r="C33" s="128"/>
      <c r="D33" s="128"/>
      <c r="E33" s="126" t="s">
        <v>101</v>
      </c>
      <c r="F33" s="126"/>
      <c r="G33" s="126"/>
      <c r="H33" s="126"/>
      <c r="I33" s="127" t="s">
        <v>102</v>
      </c>
      <c r="J33" s="127"/>
      <c r="K33" s="127"/>
      <c r="L33" s="127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128" t="s">
        <v>34</v>
      </c>
      <c r="B35" s="128"/>
      <c r="C35" s="128"/>
      <c r="D35" s="128"/>
      <c r="E35" s="126" t="s">
        <v>103</v>
      </c>
      <c r="F35" s="126"/>
      <c r="G35" s="126"/>
      <c r="H35" s="126"/>
      <c r="I35" s="127" t="s">
        <v>104</v>
      </c>
      <c r="J35" s="127"/>
      <c r="K35" s="127"/>
      <c r="L35" s="127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25" t="s">
        <v>30</v>
      </c>
      <c r="B37" s="125"/>
      <c r="C37" s="125"/>
      <c r="D37" s="125"/>
      <c r="E37" s="126" t="s">
        <v>105</v>
      </c>
      <c r="F37" s="126"/>
      <c r="G37" s="126"/>
      <c r="H37" s="126"/>
      <c r="I37" s="127" t="s">
        <v>106</v>
      </c>
      <c r="J37" s="127"/>
      <c r="K37" s="127"/>
      <c r="L37" s="127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128" t="s">
        <v>28</v>
      </c>
      <c r="B39" s="128"/>
      <c r="C39" s="128"/>
      <c r="D39" s="128"/>
      <c r="E39" s="126" t="s">
        <v>107</v>
      </c>
      <c r="F39" s="126"/>
      <c r="G39" s="126"/>
      <c r="H39" s="126"/>
      <c r="I39" s="127" t="s">
        <v>108</v>
      </c>
      <c r="J39" s="127"/>
      <c r="K39" s="127"/>
      <c r="L39" s="127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28" t="s">
        <v>32</v>
      </c>
      <c r="B41" s="128"/>
      <c r="C41" s="128"/>
      <c r="D41" s="128"/>
      <c r="E41" s="126" t="s">
        <v>109</v>
      </c>
      <c r="F41" s="126"/>
      <c r="G41" s="126"/>
      <c r="H41" s="126"/>
      <c r="I41" s="127" t="s">
        <v>110</v>
      </c>
      <c r="J41" s="127"/>
      <c r="K41" s="127"/>
      <c r="L41" s="127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3" customFormat="1" ht="12.75">
      <c r="A43" s="128" t="s">
        <v>29</v>
      </c>
      <c r="B43" s="128"/>
      <c r="C43" s="128"/>
      <c r="D43" s="128"/>
      <c r="E43" s="126" t="s">
        <v>111</v>
      </c>
      <c r="F43" s="126"/>
      <c r="G43" s="126"/>
      <c r="H43" s="126"/>
      <c r="I43" s="127" t="s">
        <v>112</v>
      </c>
      <c r="J43" s="127"/>
      <c r="K43" s="127"/>
      <c r="L43" s="127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8" t="s">
        <v>29</v>
      </c>
      <c r="B45" s="128"/>
      <c r="C45" s="128"/>
      <c r="D45" s="128"/>
      <c r="E45" s="126" t="s">
        <v>113</v>
      </c>
      <c r="F45" s="126"/>
      <c r="G45" s="126"/>
      <c r="H45" s="126"/>
      <c r="I45" s="127" t="s">
        <v>114</v>
      </c>
      <c r="J45" s="127"/>
      <c r="K45" s="127"/>
      <c r="L45" s="127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28" t="s">
        <v>29</v>
      </c>
      <c r="B47" s="128"/>
      <c r="C47" s="128"/>
      <c r="D47" s="128"/>
      <c r="E47" s="126" t="s">
        <v>115</v>
      </c>
      <c r="F47" s="126"/>
      <c r="G47" s="126"/>
      <c r="H47" s="126"/>
      <c r="I47" s="127" t="s">
        <v>116</v>
      </c>
      <c r="J47" s="127"/>
      <c r="K47" s="127"/>
      <c r="L47" s="127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28" t="s">
        <v>32</v>
      </c>
      <c r="B49" s="128"/>
      <c r="C49" s="128"/>
      <c r="D49" s="128"/>
      <c r="E49" s="126" t="s">
        <v>117</v>
      </c>
      <c r="F49" s="126"/>
      <c r="G49" s="126"/>
      <c r="H49" s="126"/>
      <c r="I49" s="127" t="s">
        <v>118</v>
      </c>
      <c r="J49" s="127"/>
      <c r="K49" s="127"/>
      <c r="L49" s="127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28" t="s">
        <v>27</v>
      </c>
      <c r="B51" s="128"/>
      <c r="C51" s="128"/>
      <c r="D51" s="128"/>
      <c r="E51" s="126" t="s">
        <v>119</v>
      </c>
      <c r="F51" s="126"/>
      <c r="G51" s="126"/>
      <c r="H51" s="126"/>
      <c r="I51" s="127" t="s">
        <v>120</v>
      </c>
      <c r="J51" s="127"/>
      <c r="K51" s="127"/>
      <c r="L51" s="127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28" t="s">
        <v>29</v>
      </c>
      <c r="B53" s="128"/>
      <c r="C53" s="128"/>
      <c r="D53" s="128"/>
      <c r="E53" s="126" t="s">
        <v>121</v>
      </c>
      <c r="F53" s="126"/>
      <c r="G53" s="126"/>
      <c r="H53" s="126"/>
      <c r="I53" s="127" t="s">
        <v>122</v>
      </c>
      <c r="J53" s="127"/>
      <c r="K53" s="127"/>
      <c r="L53" s="127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25" t="s">
        <v>30</v>
      </c>
      <c r="B55" s="125"/>
      <c r="C55" s="125"/>
      <c r="D55" s="125"/>
      <c r="E55" s="126" t="s">
        <v>123</v>
      </c>
      <c r="F55" s="126"/>
      <c r="G55" s="126"/>
      <c r="H55" s="126"/>
      <c r="I55" s="127" t="s">
        <v>121</v>
      </c>
      <c r="J55" s="127"/>
      <c r="K55" s="127"/>
      <c r="L55" s="127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28" t="s">
        <v>32</v>
      </c>
      <c r="B57" s="128"/>
      <c r="C57" s="128"/>
      <c r="D57" s="128"/>
      <c r="E57" s="126" t="s">
        <v>124</v>
      </c>
      <c r="F57" s="126"/>
      <c r="G57" s="126"/>
      <c r="H57" s="126"/>
      <c r="I57" s="127" t="s">
        <v>125</v>
      </c>
      <c r="J57" s="127"/>
      <c r="K57" s="127"/>
      <c r="L57" s="127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28" t="s">
        <v>29</v>
      </c>
      <c r="B59" s="128"/>
      <c r="C59" s="128"/>
      <c r="D59" s="128"/>
      <c r="E59" s="126" t="s">
        <v>126</v>
      </c>
      <c r="F59" s="126"/>
      <c r="G59" s="126"/>
      <c r="H59" s="126"/>
      <c r="I59" s="127" t="s">
        <v>95</v>
      </c>
      <c r="J59" s="127"/>
      <c r="K59" s="127"/>
      <c r="L59" s="127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28" t="s">
        <v>31</v>
      </c>
      <c r="B61" s="128"/>
      <c r="C61" s="128"/>
      <c r="D61" s="128"/>
      <c r="E61" s="126" t="s">
        <v>127</v>
      </c>
      <c r="F61" s="126"/>
      <c r="G61" s="126"/>
      <c r="H61" s="126"/>
      <c r="I61" s="127" t="s">
        <v>128</v>
      </c>
      <c r="J61" s="127"/>
      <c r="K61" s="127"/>
      <c r="L61" s="127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28" t="s">
        <v>27</v>
      </c>
      <c r="B63" s="128"/>
      <c r="C63" s="128"/>
      <c r="D63" s="128"/>
      <c r="E63" s="126" t="s">
        <v>129</v>
      </c>
      <c r="F63" s="126"/>
      <c r="G63" s="126"/>
      <c r="H63" s="126"/>
      <c r="I63" s="127" t="s">
        <v>130</v>
      </c>
      <c r="J63" s="127"/>
      <c r="K63" s="127"/>
      <c r="L63" s="127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8" t="s">
        <v>31</v>
      </c>
      <c r="B65" s="128"/>
      <c r="C65" s="128"/>
      <c r="D65" s="128"/>
      <c r="E65" s="126" t="s">
        <v>131</v>
      </c>
      <c r="F65" s="126"/>
      <c r="G65" s="126"/>
      <c r="H65" s="126"/>
      <c r="I65" s="127" t="s">
        <v>132</v>
      </c>
      <c r="J65" s="127"/>
      <c r="K65" s="127"/>
      <c r="L65" s="127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28" t="s">
        <v>27</v>
      </c>
      <c r="B67" s="128"/>
      <c r="C67" s="128"/>
      <c r="D67" s="128"/>
      <c r="E67" s="126" t="s">
        <v>133</v>
      </c>
      <c r="F67" s="126"/>
      <c r="G67" s="126"/>
      <c r="H67" s="126"/>
      <c r="I67" s="127" t="s">
        <v>134</v>
      </c>
      <c r="J67" s="127"/>
      <c r="K67" s="127"/>
      <c r="L67" s="127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28" t="s">
        <v>31</v>
      </c>
      <c r="B69" s="128"/>
      <c r="C69" s="128"/>
      <c r="D69" s="128"/>
      <c r="E69" s="126" t="s">
        <v>135</v>
      </c>
      <c r="F69" s="126"/>
      <c r="G69" s="126"/>
      <c r="H69" s="126"/>
      <c r="I69" s="127" t="s">
        <v>136</v>
      </c>
      <c r="J69" s="127"/>
      <c r="K69" s="127"/>
      <c r="L69" s="127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28" t="s">
        <v>31</v>
      </c>
      <c r="B71" s="128"/>
      <c r="C71" s="128"/>
      <c r="D71" s="128"/>
      <c r="E71" s="126" t="s">
        <v>137</v>
      </c>
      <c r="F71" s="126"/>
      <c r="G71" s="126"/>
      <c r="H71" s="126"/>
      <c r="I71" s="127" t="s">
        <v>138</v>
      </c>
      <c r="J71" s="127"/>
      <c r="K71" s="127"/>
      <c r="L71" s="127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28" t="s">
        <v>33</v>
      </c>
      <c r="B73" s="128"/>
      <c r="C73" s="128"/>
      <c r="D73" s="128"/>
      <c r="E73" s="126" t="s">
        <v>139</v>
      </c>
      <c r="F73" s="126"/>
      <c r="G73" s="126"/>
      <c r="H73" s="126"/>
      <c r="I73" s="127" t="s">
        <v>140</v>
      </c>
      <c r="J73" s="127"/>
      <c r="K73" s="127"/>
      <c r="L73" s="127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28" t="s">
        <v>29</v>
      </c>
      <c r="B75" s="128"/>
      <c r="C75" s="128"/>
      <c r="D75" s="128"/>
      <c r="E75" s="126" t="s">
        <v>141</v>
      </c>
      <c r="F75" s="126"/>
      <c r="G75" s="126"/>
      <c r="H75" s="126"/>
      <c r="I75" s="127" t="s">
        <v>123</v>
      </c>
      <c r="J75" s="127"/>
      <c r="K75" s="127"/>
      <c r="L75" s="127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128" t="s">
        <v>31</v>
      </c>
      <c r="B77" s="128"/>
      <c r="C77" s="128"/>
      <c r="D77" s="128"/>
      <c r="E77" s="126" t="s">
        <v>142</v>
      </c>
      <c r="F77" s="126"/>
      <c r="G77" s="126"/>
      <c r="H77" s="126"/>
      <c r="I77" s="127" t="s">
        <v>143</v>
      </c>
      <c r="J77" s="127"/>
      <c r="K77" s="127"/>
      <c r="L77" s="127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128" t="s">
        <v>27</v>
      </c>
      <c r="B79" s="128"/>
      <c r="C79" s="128"/>
      <c r="D79" s="128"/>
      <c r="E79" s="126" t="s">
        <v>144</v>
      </c>
      <c r="F79" s="126"/>
      <c r="G79" s="126"/>
      <c r="H79" s="126"/>
      <c r="I79" s="127" t="s">
        <v>145</v>
      </c>
      <c r="J79" s="127"/>
      <c r="K79" s="127"/>
      <c r="L79" s="127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128"/>
      <c r="B81" s="128"/>
      <c r="C81" s="128"/>
      <c r="D81" s="128"/>
      <c r="E81" s="126"/>
      <c r="F81" s="126"/>
      <c r="G81" s="126"/>
      <c r="H81" s="126"/>
      <c r="I81" s="127"/>
      <c r="J81" s="127"/>
      <c r="K81" s="127"/>
      <c r="L81" s="127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128"/>
      <c r="B83" s="128"/>
      <c r="C83" s="128"/>
      <c r="D83" s="128"/>
      <c r="E83" s="126"/>
      <c r="F83" s="126"/>
      <c r="G83" s="126"/>
      <c r="H83" s="126"/>
      <c r="I83" s="127"/>
      <c r="J83" s="127"/>
      <c r="K83" s="127"/>
      <c r="L83" s="127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128"/>
      <c r="B85" s="128"/>
      <c r="C85" s="128"/>
      <c r="D85" s="128"/>
      <c r="E85" s="126"/>
      <c r="F85" s="126"/>
      <c r="G85" s="126"/>
      <c r="H85" s="126"/>
      <c r="I85" s="127"/>
      <c r="J85" s="127"/>
      <c r="K85" s="127"/>
      <c r="L85" s="127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128"/>
      <c r="B87" s="128"/>
      <c r="C87" s="128"/>
      <c r="D87" s="128"/>
      <c r="E87" s="126"/>
      <c r="F87" s="126"/>
      <c r="G87" s="126"/>
      <c r="H87" s="126"/>
      <c r="I87" s="127"/>
      <c r="J87" s="127"/>
      <c r="K87" s="127"/>
      <c r="L87" s="127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128"/>
      <c r="B89" s="128"/>
      <c r="C89" s="128"/>
      <c r="D89" s="128"/>
      <c r="E89" s="126"/>
      <c r="F89" s="126"/>
      <c r="G89" s="126"/>
      <c r="H89" s="126"/>
      <c r="I89" s="127"/>
      <c r="J89" s="127"/>
      <c r="K89" s="127"/>
      <c r="L89" s="127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128"/>
      <c r="B91" s="128"/>
      <c r="C91" s="128"/>
      <c r="D91" s="128"/>
      <c r="E91" s="126"/>
      <c r="F91" s="126"/>
      <c r="G91" s="126"/>
      <c r="H91" s="126"/>
      <c r="I91" s="127"/>
      <c r="J91" s="127"/>
      <c r="K91" s="127"/>
      <c r="L91" s="127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128"/>
      <c r="B93" s="128"/>
      <c r="C93" s="128"/>
      <c r="D93" s="128"/>
      <c r="E93" s="126"/>
      <c r="F93" s="126"/>
      <c r="G93" s="126"/>
      <c r="H93" s="126"/>
      <c r="I93" s="127"/>
      <c r="J93" s="127"/>
      <c r="K93" s="127"/>
      <c r="L93" s="127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128"/>
      <c r="B95" s="128"/>
      <c r="C95" s="128"/>
      <c r="D95" s="128"/>
      <c r="E95" s="126"/>
      <c r="F95" s="126"/>
      <c r="G95" s="126"/>
      <c r="H95" s="126"/>
      <c r="I95" s="127"/>
      <c r="J95" s="127"/>
      <c r="K95" s="127"/>
      <c r="L95" s="127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128"/>
      <c r="B97" s="128"/>
      <c r="C97" s="128"/>
      <c r="D97" s="128"/>
      <c r="E97" s="126"/>
      <c r="F97" s="126"/>
      <c r="G97" s="126"/>
      <c r="H97" s="126"/>
      <c r="I97" s="127"/>
      <c r="J97" s="127"/>
      <c r="K97" s="127"/>
      <c r="L97" s="127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128"/>
      <c r="B99" s="128"/>
      <c r="C99" s="128"/>
      <c r="D99" s="128"/>
      <c r="E99" s="126"/>
      <c r="F99" s="126"/>
      <c r="G99" s="126"/>
      <c r="H99" s="126"/>
      <c r="I99" s="127"/>
      <c r="J99" s="127"/>
      <c r="K99" s="127"/>
      <c r="L99" s="127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2.75">
      <c r="A101" s="128"/>
      <c r="B101" s="128"/>
      <c r="C101" s="128"/>
      <c r="D101" s="128"/>
      <c r="E101" s="126"/>
      <c r="F101" s="126"/>
      <c r="G101" s="126"/>
      <c r="H101" s="126"/>
      <c r="I101" s="127"/>
      <c r="J101" s="127"/>
      <c r="K101" s="127"/>
      <c r="L101" s="127"/>
      <c r="M101" s="3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2.75">
      <c r="A103" s="128"/>
      <c r="B103" s="128"/>
      <c r="C103" s="128"/>
      <c r="D103" s="128"/>
      <c r="E103" s="126"/>
      <c r="F103" s="126"/>
      <c r="G103" s="126"/>
      <c r="H103" s="126"/>
      <c r="I103" s="127"/>
      <c r="J103" s="127"/>
      <c r="K103" s="127"/>
      <c r="L103" s="127"/>
      <c r="M103" s="3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2.75">
      <c r="A105" s="128"/>
      <c r="B105" s="128"/>
      <c r="C105" s="128"/>
      <c r="D105" s="128"/>
      <c r="E105" s="126"/>
      <c r="F105" s="126"/>
      <c r="G105" s="126"/>
      <c r="H105" s="126"/>
      <c r="I105" s="127"/>
      <c r="J105" s="127"/>
      <c r="K105" s="127"/>
      <c r="L105" s="127"/>
      <c r="M105" s="3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2.75">
      <c r="A107" s="128"/>
      <c r="B107" s="128"/>
      <c r="C107" s="128"/>
      <c r="D107" s="128"/>
      <c r="E107" s="126"/>
      <c r="F107" s="126"/>
      <c r="G107" s="126"/>
      <c r="H107" s="126"/>
      <c r="I107" s="127"/>
      <c r="J107" s="127"/>
      <c r="K107" s="127"/>
      <c r="L107" s="127"/>
      <c r="M107" s="3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</sheetData>
  <sheetProtection selectLockedCells="1" selectUnlockedCells="1"/>
  <mergeCells count="156">
    <mergeCell ref="A107:D107"/>
    <mergeCell ref="E107:H107"/>
    <mergeCell ref="I107:L107"/>
    <mergeCell ref="A103:D103"/>
    <mergeCell ref="E103:H103"/>
    <mergeCell ref="I103:L103"/>
    <mergeCell ref="A105:D105"/>
    <mergeCell ref="E105:H105"/>
    <mergeCell ref="I105:L105"/>
    <mergeCell ref="A99:D99"/>
    <mergeCell ref="E99:H99"/>
    <mergeCell ref="I99:L99"/>
    <mergeCell ref="A101:D101"/>
    <mergeCell ref="E101:H101"/>
    <mergeCell ref="I101:L101"/>
    <mergeCell ref="A95:D95"/>
    <mergeCell ref="E95:H95"/>
    <mergeCell ref="I95:L95"/>
    <mergeCell ref="A97:D97"/>
    <mergeCell ref="E97:H97"/>
    <mergeCell ref="I97:L97"/>
    <mergeCell ref="A91:D91"/>
    <mergeCell ref="E91:H91"/>
    <mergeCell ref="I91:L91"/>
    <mergeCell ref="A93:D93"/>
    <mergeCell ref="E93:H93"/>
    <mergeCell ref="I93:L93"/>
    <mergeCell ref="A87:D87"/>
    <mergeCell ref="E87:H87"/>
    <mergeCell ref="I87:L87"/>
    <mergeCell ref="A89:D89"/>
    <mergeCell ref="E89:H89"/>
    <mergeCell ref="I89:L89"/>
    <mergeCell ref="A83:D83"/>
    <mergeCell ref="E83:H83"/>
    <mergeCell ref="I83:L83"/>
    <mergeCell ref="A85:D85"/>
    <mergeCell ref="E85:H85"/>
    <mergeCell ref="I85:L85"/>
    <mergeCell ref="A79:D79"/>
    <mergeCell ref="E79:H79"/>
    <mergeCell ref="I79:L79"/>
    <mergeCell ref="A81:D81"/>
    <mergeCell ref="E81:H81"/>
    <mergeCell ref="I81:L81"/>
    <mergeCell ref="A75:D75"/>
    <mergeCell ref="E75:H75"/>
    <mergeCell ref="I75:L75"/>
    <mergeCell ref="A77:D77"/>
    <mergeCell ref="E77:H77"/>
    <mergeCell ref="I77:L77"/>
    <mergeCell ref="A71:D71"/>
    <mergeCell ref="E71:H71"/>
    <mergeCell ref="I71:L71"/>
    <mergeCell ref="A73:D73"/>
    <mergeCell ref="E73:H73"/>
    <mergeCell ref="I73:L73"/>
    <mergeCell ref="A67:D67"/>
    <mergeCell ref="E67:H67"/>
    <mergeCell ref="I67:L67"/>
    <mergeCell ref="A69:D69"/>
    <mergeCell ref="E69:H69"/>
    <mergeCell ref="I69:L69"/>
    <mergeCell ref="A63:D63"/>
    <mergeCell ref="E63:H63"/>
    <mergeCell ref="I63:L63"/>
    <mergeCell ref="A65:D65"/>
    <mergeCell ref="E65:H65"/>
    <mergeCell ref="I65:L65"/>
    <mergeCell ref="A59:D59"/>
    <mergeCell ref="E59:H59"/>
    <mergeCell ref="I59:L59"/>
    <mergeCell ref="A61:D61"/>
    <mergeCell ref="E61:H61"/>
    <mergeCell ref="I61:L61"/>
    <mergeCell ref="A55:D55"/>
    <mergeCell ref="E55:H55"/>
    <mergeCell ref="I55:L55"/>
    <mergeCell ref="A57:D57"/>
    <mergeCell ref="E57:H57"/>
    <mergeCell ref="I57:L57"/>
    <mergeCell ref="A51:D51"/>
    <mergeCell ref="E51:H51"/>
    <mergeCell ref="I51:L51"/>
    <mergeCell ref="A53:D53"/>
    <mergeCell ref="E53:H53"/>
    <mergeCell ref="I53:L53"/>
    <mergeCell ref="A47:D47"/>
    <mergeCell ref="E47:H47"/>
    <mergeCell ref="I47:L47"/>
    <mergeCell ref="A49:D49"/>
    <mergeCell ref="E49:H49"/>
    <mergeCell ref="I49:L49"/>
    <mergeCell ref="A43:D43"/>
    <mergeCell ref="E43:H43"/>
    <mergeCell ref="I43:L43"/>
    <mergeCell ref="A45:D45"/>
    <mergeCell ref="E45:H45"/>
    <mergeCell ref="I45:L45"/>
    <mergeCell ref="A39:D39"/>
    <mergeCell ref="E39:H39"/>
    <mergeCell ref="I39:L39"/>
    <mergeCell ref="A41:D41"/>
    <mergeCell ref="E41:H41"/>
    <mergeCell ref="I41:L41"/>
    <mergeCell ref="A35:D35"/>
    <mergeCell ref="E35:H35"/>
    <mergeCell ref="I35:L35"/>
    <mergeCell ref="A37:D37"/>
    <mergeCell ref="E37:H37"/>
    <mergeCell ref="I37:L37"/>
    <mergeCell ref="A31:D31"/>
    <mergeCell ref="E31:H31"/>
    <mergeCell ref="I31:L31"/>
    <mergeCell ref="A33:D33"/>
    <mergeCell ref="E33:H33"/>
    <mergeCell ref="I33:L33"/>
    <mergeCell ref="A27:D27"/>
    <mergeCell ref="E27:H27"/>
    <mergeCell ref="I27:L27"/>
    <mergeCell ref="A29:D29"/>
    <mergeCell ref="E29:H29"/>
    <mergeCell ref="I29:L29"/>
    <mergeCell ref="A23:D23"/>
    <mergeCell ref="E23:H23"/>
    <mergeCell ref="I23:L23"/>
    <mergeCell ref="A25:D25"/>
    <mergeCell ref="E25:H25"/>
    <mergeCell ref="I25:L25"/>
    <mergeCell ref="A19:D19"/>
    <mergeCell ref="E19:H19"/>
    <mergeCell ref="I19:L19"/>
    <mergeCell ref="A21:D21"/>
    <mergeCell ref="E21:H21"/>
    <mergeCell ref="I21:L21"/>
    <mergeCell ref="A15:D15"/>
    <mergeCell ref="E15:H15"/>
    <mergeCell ref="I15:L15"/>
    <mergeCell ref="A17:D17"/>
    <mergeCell ref="E17:H17"/>
    <mergeCell ref="I17:L17"/>
    <mergeCell ref="E9:H9"/>
    <mergeCell ref="I9:L9"/>
    <mergeCell ref="A11:D11"/>
    <mergeCell ref="E11:H11"/>
    <mergeCell ref="I11:L11"/>
    <mergeCell ref="A13:D13"/>
    <mergeCell ref="E13:H13"/>
    <mergeCell ref="I13:L13"/>
    <mergeCell ref="A3:L3"/>
    <mergeCell ref="A5:D5"/>
    <mergeCell ref="E5:H5"/>
    <mergeCell ref="I5:L5"/>
    <mergeCell ref="A7:D7"/>
    <mergeCell ref="E7:H7"/>
    <mergeCell ref="I7:L7"/>
  </mergeCells>
  <hyperlinks>
    <hyperlink ref="A1" location="Lega FantaBasket!A1" display="Home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BI24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4.140625" style="0" customWidth="1"/>
    <col min="3" max="3" width="14.28125" style="0" customWidth="1"/>
    <col min="4" max="4" width="6.8515625" style="0" customWidth="1"/>
    <col min="6" max="61" width="5.28125" style="0" customWidth="1"/>
  </cols>
  <sheetData>
    <row r="1" spans="1:61" ht="20.25" customHeight="1">
      <c r="A1" s="129" t="s">
        <v>0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5" s="2" customFormat="1" ht="12.75" customHeight="1">
      <c r="A2" s="50"/>
      <c r="B2" s="50"/>
      <c r="C2" s="50"/>
      <c r="D2" s="50"/>
      <c r="E2" s="50"/>
    </row>
    <row r="3" spans="1:61" ht="12.75" customHeight="1">
      <c r="A3" s="51"/>
      <c r="B3" s="51"/>
      <c r="C3" s="51"/>
      <c r="D3" s="51"/>
      <c r="E3" s="5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 customHeight="1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148</v>
      </c>
      <c r="B5" s="20" t="s">
        <v>149</v>
      </c>
      <c r="C5" s="19"/>
      <c r="D5" s="56">
        <v>6</v>
      </c>
      <c r="E5" s="57"/>
      <c r="F5" s="58"/>
      <c r="G5" s="59"/>
      <c r="H5" s="60"/>
      <c r="I5" s="59"/>
      <c r="J5" s="61"/>
      <c r="K5" s="62"/>
      <c r="L5" s="62">
        <v>22</v>
      </c>
      <c r="M5" s="62"/>
      <c r="N5" s="59">
        <v>14</v>
      </c>
      <c r="O5" s="59"/>
      <c r="P5" s="63">
        <v>13</v>
      </c>
      <c r="Q5" s="64"/>
      <c r="R5" s="64">
        <v>25</v>
      </c>
      <c r="S5" s="64"/>
      <c r="T5" s="64">
        <v>16</v>
      </c>
      <c r="U5" s="64"/>
      <c r="V5" s="65"/>
      <c r="W5" s="64"/>
      <c r="X5" s="64">
        <v>26</v>
      </c>
      <c r="Y5" s="64"/>
      <c r="Z5" s="64">
        <v>22</v>
      </c>
      <c r="AA5" s="64"/>
      <c r="AB5" s="64">
        <v>42</v>
      </c>
      <c r="AC5" s="64"/>
      <c r="AD5" s="64">
        <v>22</v>
      </c>
      <c r="AE5" s="64"/>
      <c r="AF5" s="64">
        <v>19</v>
      </c>
      <c r="AG5" s="64"/>
      <c r="AH5" s="64">
        <v>28</v>
      </c>
      <c r="AI5" s="64"/>
      <c r="AJ5" s="64">
        <v>39</v>
      </c>
      <c r="AK5" s="64"/>
      <c r="AL5" s="64">
        <v>14</v>
      </c>
      <c r="AM5" s="64"/>
      <c r="AN5" s="64">
        <v>21</v>
      </c>
      <c r="AO5" s="64"/>
      <c r="AP5" s="64">
        <v>15</v>
      </c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</row>
    <row r="6" spans="1:61" ht="12.75">
      <c r="A6" s="19" t="s">
        <v>150</v>
      </c>
      <c r="B6" s="20" t="s">
        <v>151</v>
      </c>
      <c r="C6" s="19"/>
      <c r="D6" s="56">
        <v>59</v>
      </c>
      <c r="E6" s="2"/>
      <c r="F6" s="65">
        <v>10</v>
      </c>
      <c r="G6" s="64"/>
      <c r="H6" s="21">
        <v>15</v>
      </c>
      <c r="I6" s="64"/>
      <c r="J6" s="66">
        <v>40</v>
      </c>
      <c r="K6" s="67"/>
      <c r="L6" s="68">
        <v>10</v>
      </c>
      <c r="M6" s="67"/>
      <c r="N6" s="64">
        <v>12</v>
      </c>
      <c r="O6" s="64"/>
      <c r="P6" s="65">
        <v>8</v>
      </c>
      <c r="Q6" s="64"/>
      <c r="R6" s="65"/>
      <c r="S6" s="64"/>
      <c r="T6" s="64">
        <v>16</v>
      </c>
      <c r="U6" s="64"/>
      <c r="V6" s="64">
        <v>18</v>
      </c>
      <c r="W6" s="64"/>
      <c r="X6" s="65">
        <v>-3</v>
      </c>
      <c r="Y6" s="64"/>
      <c r="Z6" s="64">
        <v>16</v>
      </c>
      <c r="AA6" s="64"/>
      <c r="AB6" s="65">
        <v>9</v>
      </c>
      <c r="AC6" s="64"/>
      <c r="AD6" s="64">
        <v>15</v>
      </c>
      <c r="AE6" s="64"/>
      <c r="AF6" s="64">
        <v>15</v>
      </c>
      <c r="AG6" s="64"/>
      <c r="AH6" s="64">
        <v>14</v>
      </c>
      <c r="AI6" s="64"/>
      <c r="AJ6" s="65">
        <v>9</v>
      </c>
      <c r="AK6" s="64"/>
      <c r="AL6" s="64">
        <v>21</v>
      </c>
      <c r="AM6" s="64"/>
      <c r="AN6" s="64">
        <v>17</v>
      </c>
      <c r="AO6" s="64"/>
      <c r="AP6" s="64">
        <v>11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19" t="s">
        <v>134</v>
      </c>
      <c r="B7" s="20" t="s">
        <v>152</v>
      </c>
      <c r="C7" s="19"/>
      <c r="D7" s="56">
        <f>41+1</f>
        <v>42</v>
      </c>
      <c r="E7" s="2"/>
      <c r="F7" s="65">
        <v>2</v>
      </c>
      <c r="G7" s="64"/>
      <c r="H7" s="21">
        <v>12</v>
      </c>
      <c r="I7" s="64"/>
      <c r="J7" s="69">
        <v>6</v>
      </c>
      <c r="K7" s="67"/>
      <c r="L7" s="68">
        <v>11</v>
      </c>
      <c r="M7" s="67"/>
      <c r="N7" s="64">
        <v>15</v>
      </c>
      <c r="O7" s="64"/>
      <c r="P7" s="64">
        <v>13</v>
      </c>
      <c r="Q7" s="64"/>
      <c r="R7" s="64">
        <v>13</v>
      </c>
      <c r="S7" s="64"/>
      <c r="T7" s="64">
        <v>12</v>
      </c>
      <c r="U7" s="64"/>
      <c r="V7" s="65"/>
      <c r="W7" s="64"/>
      <c r="X7" s="65"/>
      <c r="Y7" s="64"/>
      <c r="Z7" s="70">
        <v>9</v>
      </c>
      <c r="AA7" s="64"/>
      <c r="AB7" s="64">
        <v>19</v>
      </c>
      <c r="AC7" s="64"/>
      <c r="AD7" s="65">
        <v>3</v>
      </c>
      <c r="AE7" s="64"/>
      <c r="AF7" s="64">
        <v>9</v>
      </c>
      <c r="AG7" s="64"/>
      <c r="AH7" s="65">
        <v>1</v>
      </c>
      <c r="AI7" s="64"/>
      <c r="AJ7" s="64">
        <v>19</v>
      </c>
      <c r="AK7" s="64"/>
      <c r="AL7" s="64">
        <v>15</v>
      </c>
      <c r="AM7" s="64"/>
      <c r="AN7" s="64">
        <v>17</v>
      </c>
      <c r="AO7" s="64"/>
      <c r="AP7" s="65">
        <v>7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153</v>
      </c>
      <c r="B8" s="20" t="s">
        <v>154</v>
      </c>
      <c r="C8" s="19"/>
      <c r="D8" s="56">
        <v>19</v>
      </c>
      <c r="E8" s="57"/>
      <c r="F8" s="64">
        <v>16</v>
      </c>
      <c r="G8" s="64"/>
      <c r="H8" s="21">
        <v>11</v>
      </c>
      <c r="I8" s="64"/>
      <c r="J8" s="66">
        <v>10</v>
      </c>
      <c r="K8" s="67"/>
      <c r="L8" s="67">
        <v>25</v>
      </c>
      <c r="M8" s="67"/>
      <c r="N8" s="65"/>
      <c r="O8" s="64"/>
      <c r="P8" s="64">
        <v>14</v>
      </c>
      <c r="Q8" s="64"/>
      <c r="R8" s="64">
        <v>8</v>
      </c>
      <c r="S8" s="64"/>
      <c r="T8" s="65">
        <v>11</v>
      </c>
      <c r="U8" s="64"/>
      <c r="V8" s="64">
        <v>21</v>
      </c>
      <c r="W8" s="64"/>
      <c r="X8" s="64">
        <v>10</v>
      </c>
      <c r="Y8" s="64"/>
      <c r="Z8" s="65">
        <v>9</v>
      </c>
      <c r="AA8" s="64"/>
      <c r="AB8" s="65">
        <v>14</v>
      </c>
      <c r="AC8" s="64"/>
      <c r="AD8" s="65"/>
      <c r="AE8" s="64"/>
      <c r="AF8" s="65">
        <v>-1</v>
      </c>
      <c r="AG8" s="64"/>
      <c r="AH8" s="65"/>
      <c r="AI8" s="64"/>
      <c r="AJ8" s="64">
        <v>17</v>
      </c>
      <c r="AK8" s="64"/>
      <c r="AL8" s="64">
        <v>13</v>
      </c>
      <c r="AM8" s="64"/>
      <c r="AN8" s="65">
        <v>10</v>
      </c>
      <c r="AO8" s="64"/>
      <c r="AP8" s="64">
        <v>21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155</v>
      </c>
      <c r="B9" s="20" t="s">
        <v>156</v>
      </c>
      <c r="C9" s="19"/>
      <c r="D9" s="56">
        <v>51</v>
      </c>
      <c r="E9" s="57"/>
      <c r="F9" s="71">
        <v>31</v>
      </c>
      <c r="G9" s="64"/>
      <c r="H9" s="72">
        <v>19</v>
      </c>
      <c r="I9" s="64"/>
      <c r="J9" s="66">
        <v>32</v>
      </c>
      <c r="K9" s="67"/>
      <c r="L9" s="67">
        <v>19</v>
      </c>
      <c r="M9" s="67"/>
      <c r="N9" s="64">
        <v>40</v>
      </c>
      <c r="O9" s="64"/>
      <c r="P9" s="64">
        <v>15</v>
      </c>
      <c r="Q9" s="64"/>
      <c r="R9" s="64">
        <v>32</v>
      </c>
      <c r="S9" s="64"/>
      <c r="T9" s="64">
        <v>17</v>
      </c>
      <c r="U9" s="64"/>
      <c r="V9" s="64">
        <v>25</v>
      </c>
      <c r="W9" s="64"/>
      <c r="X9" s="64">
        <v>28</v>
      </c>
      <c r="Y9" s="64"/>
      <c r="Z9" s="64">
        <v>15</v>
      </c>
      <c r="AA9" s="64"/>
      <c r="AB9" s="64">
        <v>14</v>
      </c>
      <c r="AC9" s="64"/>
      <c r="AD9" s="64">
        <v>33</v>
      </c>
      <c r="AE9" s="64"/>
      <c r="AF9" s="64">
        <v>19</v>
      </c>
      <c r="AG9" s="64"/>
      <c r="AH9" s="65"/>
      <c r="AI9" s="64"/>
      <c r="AJ9" s="64">
        <v>16</v>
      </c>
      <c r="AK9" s="64"/>
      <c r="AL9" s="64">
        <v>28</v>
      </c>
      <c r="AM9" s="64"/>
      <c r="AN9" s="64">
        <v>38</v>
      </c>
      <c r="AO9" s="64"/>
      <c r="AP9" s="64">
        <v>23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157</v>
      </c>
      <c r="B10" s="20" t="s">
        <v>158</v>
      </c>
      <c r="C10" s="19"/>
      <c r="D10" s="56">
        <v>46</v>
      </c>
      <c r="E10" s="57"/>
      <c r="F10" s="71">
        <v>15</v>
      </c>
      <c r="G10" s="64"/>
      <c r="H10" s="71">
        <v>35</v>
      </c>
      <c r="I10" s="64"/>
      <c r="J10" s="66">
        <v>20</v>
      </c>
      <c r="K10" s="67"/>
      <c r="L10" s="67">
        <v>51</v>
      </c>
      <c r="M10" s="67"/>
      <c r="N10" s="64">
        <v>24</v>
      </c>
      <c r="O10" s="64"/>
      <c r="P10" s="64">
        <v>14</v>
      </c>
      <c r="Q10" s="64"/>
      <c r="R10" s="65">
        <v>2</v>
      </c>
      <c r="S10" s="64"/>
      <c r="T10" s="64">
        <v>22</v>
      </c>
      <c r="U10" s="64"/>
      <c r="V10" s="64">
        <v>20</v>
      </c>
      <c r="W10" s="64"/>
      <c r="X10" s="64">
        <v>5</v>
      </c>
      <c r="Y10" s="64"/>
      <c r="Z10" s="65">
        <v>0</v>
      </c>
      <c r="AA10" s="64"/>
      <c r="AB10" s="64">
        <v>36</v>
      </c>
      <c r="AC10" s="64"/>
      <c r="AD10" s="64">
        <v>29</v>
      </c>
      <c r="AE10" s="64"/>
      <c r="AF10" s="64">
        <v>12</v>
      </c>
      <c r="AG10" s="64"/>
      <c r="AH10" s="64">
        <v>17</v>
      </c>
      <c r="AI10" s="64"/>
      <c r="AJ10" s="64">
        <v>24</v>
      </c>
      <c r="AK10" s="64"/>
      <c r="AL10" s="64">
        <v>24</v>
      </c>
      <c r="AM10" s="64"/>
      <c r="AN10" s="64">
        <v>27</v>
      </c>
      <c r="AO10" s="64"/>
      <c r="AP10" s="64">
        <v>34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145</v>
      </c>
      <c r="B11" s="20" t="s">
        <v>159</v>
      </c>
      <c r="C11" s="19"/>
      <c r="D11" s="56">
        <f>1+1</f>
        <v>2</v>
      </c>
      <c r="E11" s="57"/>
      <c r="F11" s="65">
        <v>5</v>
      </c>
      <c r="G11" s="64"/>
      <c r="H11" s="60">
        <v>9</v>
      </c>
      <c r="I11" s="64"/>
      <c r="J11" s="66">
        <v>8</v>
      </c>
      <c r="K11" s="67"/>
      <c r="L11" s="68">
        <v>4</v>
      </c>
      <c r="M11" s="67"/>
      <c r="N11" s="65">
        <v>1</v>
      </c>
      <c r="O11" s="64"/>
      <c r="P11" s="64">
        <v>16</v>
      </c>
      <c r="Q11" s="64"/>
      <c r="R11" s="65">
        <v>-2</v>
      </c>
      <c r="S11" s="64"/>
      <c r="T11" s="64">
        <v>14</v>
      </c>
      <c r="U11" s="64"/>
      <c r="V11" s="65">
        <v>6</v>
      </c>
      <c r="W11" s="64"/>
      <c r="X11" s="64">
        <v>27</v>
      </c>
      <c r="Y11" s="64"/>
      <c r="Z11" s="65"/>
      <c r="AA11" s="64"/>
      <c r="AB11" s="65">
        <v>8</v>
      </c>
      <c r="AC11" s="64"/>
      <c r="AD11" s="64">
        <v>19</v>
      </c>
      <c r="AE11" s="64"/>
      <c r="AF11" s="64">
        <v>13</v>
      </c>
      <c r="AG11" s="64"/>
      <c r="AH11" s="64">
        <v>12</v>
      </c>
      <c r="AI11" s="64"/>
      <c r="AJ11" s="64">
        <v>19</v>
      </c>
      <c r="AK11" s="64"/>
      <c r="AL11" s="65">
        <v>0</v>
      </c>
      <c r="AM11" s="64"/>
      <c r="AN11" s="65"/>
      <c r="AO11" s="64"/>
      <c r="AP11" s="65">
        <v>2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160</v>
      </c>
      <c r="B12" s="20" t="s">
        <v>161</v>
      </c>
      <c r="C12" s="19"/>
      <c r="D12" s="56">
        <v>1</v>
      </c>
      <c r="E12" s="2"/>
      <c r="F12" s="71">
        <v>18</v>
      </c>
      <c r="G12" s="64"/>
      <c r="H12" s="72">
        <v>20</v>
      </c>
      <c r="I12" s="64"/>
      <c r="J12" s="69">
        <v>0</v>
      </c>
      <c r="K12" s="67"/>
      <c r="L12" s="67">
        <v>17</v>
      </c>
      <c r="M12" s="67"/>
      <c r="N12" s="65">
        <v>12</v>
      </c>
      <c r="O12" s="64"/>
      <c r="P12" s="64">
        <v>15</v>
      </c>
      <c r="Q12" s="67"/>
      <c r="R12" s="64">
        <v>13</v>
      </c>
      <c r="S12" s="64"/>
      <c r="T12" s="65">
        <v>5</v>
      </c>
      <c r="U12" s="64"/>
      <c r="V12" s="65">
        <v>8</v>
      </c>
      <c r="W12" s="64"/>
      <c r="X12" s="65"/>
      <c r="Y12" s="64"/>
      <c r="Z12" s="64">
        <v>25</v>
      </c>
      <c r="AA12" s="64"/>
      <c r="AB12" s="64">
        <v>24</v>
      </c>
      <c r="AC12" s="64"/>
      <c r="AD12" s="64">
        <v>10</v>
      </c>
      <c r="AE12" s="64"/>
      <c r="AF12" s="65"/>
      <c r="AG12" s="64"/>
      <c r="AH12" s="71">
        <v>12</v>
      </c>
      <c r="AI12" s="64"/>
      <c r="AJ12" s="64">
        <v>19</v>
      </c>
      <c r="AK12" s="64"/>
      <c r="AL12" s="64">
        <v>19</v>
      </c>
      <c r="AM12" s="64"/>
      <c r="AN12" s="64">
        <v>16</v>
      </c>
      <c r="AO12" s="64"/>
      <c r="AP12" s="64">
        <v>15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162</v>
      </c>
      <c r="B13" s="20" t="s">
        <v>161</v>
      </c>
      <c r="C13" s="19"/>
      <c r="D13" s="56">
        <v>1</v>
      </c>
      <c r="E13" s="2"/>
      <c r="F13" s="73">
        <v>-1</v>
      </c>
      <c r="G13" s="64"/>
      <c r="H13" s="74"/>
      <c r="I13" s="64"/>
      <c r="J13" s="66">
        <v>10</v>
      </c>
      <c r="K13" s="67"/>
      <c r="L13" s="68">
        <v>3</v>
      </c>
      <c r="M13" s="67"/>
      <c r="N13" s="64">
        <v>22</v>
      </c>
      <c r="O13" s="64"/>
      <c r="P13" s="65">
        <v>7</v>
      </c>
      <c r="Q13" s="64"/>
      <c r="R13" s="65">
        <v>4</v>
      </c>
      <c r="S13" s="64"/>
      <c r="T13" s="65">
        <v>9</v>
      </c>
      <c r="U13" s="64"/>
      <c r="V13" s="64">
        <v>28</v>
      </c>
      <c r="W13" s="64"/>
      <c r="X13" s="64">
        <v>23</v>
      </c>
      <c r="Y13" s="64"/>
      <c r="Z13" s="64">
        <v>15</v>
      </c>
      <c r="AA13" s="64"/>
      <c r="AB13" s="65">
        <v>-3</v>
      </c>
      <c r="AC13" s="64"/>
      <c r="AD13" s="64">
        <v>21</v>
      </c>
      <c r="AE13" s="64"/>
      <c r="AF13" s="65"/>
      <c r="AG13" s="64"/>
      <c r="AH13" s="64">
        <v>15</v>
      </c>
      <c r="AI13" s="64"/>
      <c r="AJ13" s="64">
        <v>15</v>
      </c>
      <c r="AK13" s="64"/>
      <c r="AL13" s="65">
        <v>7</v>
      </c>
      <c r="AM13" s="64"/>
      <c r="AN13" s="64">
        <v>18</v>
      </c>
      <c r="AO13" s="64"/>
      <c r="AP13" s="65">
        <v>11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120</v>
      </c>
      <c r="B14" s="20" t="s">
        <v>163</v>
      </c>
      <c r="C14" s="19"/>
      <c r="D14" s="56">
        <f>33+1</f>
        <v>34</v>
      </c>
      <c r="E14" s="2"/>
      <c r="F14" s="71">
        <v>20</v>
      </c>
      <c r="G14" s="64"/>
      <c r="H14" s="21">
        <v>11</v>
      </c>
      <c r="I14" s="64"/>
      <c r="J14" s="66">
        <v>19</v>
      </c>
      <c r="K14" s="67"/>
      <c r="L14" s="67">
        <v>23</v>
      </c>
      <c r="M14" s="67"/>
      <c r="N14" s="65">
        <v>4</v>
      </c>
      <c r="O14" s="64"/>
      <c r="P14" s="65">
        <v>11</v>
      </c>
      <c r="Q14" s="64"/>
      <c r="R14" s="64">
        <v>9</v>
      </c>
      <c r="S14" s="64"/>
      <c r="T14" s="65">
        <v>5</v>
      </c>
      <c r="U14" s="64"/>
      <c r="V14" s="64">
        <v>24</v>
      </c>
      <c r="W14" s="64"/>
      <c r="X14" s="64">
        <v>28</v>
      </c>
      <c r="Y14" s="64"/>
      <c r="Z14" s="64">
        <v>14</v>
      </c>
      <c r="AA14" s="64"/>
      <c r="AB14" s="65">
        <v>8</v>
      </c>
      <c r="AC14" s="64"/>
      <c r="AD14" s="65">
        <v>8</v>
      </c>
      <c r="AE14" s="64"/>
      <c r="AF14" s="65">
        <v>-2</v>
      </c>
      <c r="AG14" s="64"/>
      <c r="AH14" s="65"/>
      <c r="AI14" s="64"/>
      <c r="AJ14" s="75"/>
      <c r="AK14" s="64"/>
      <c r="AL14" s="65">
        <v>12</v>
      </c>
      <c r="AM14" s="64"/>
      <c r="AN14" s="65">
        <v>16</v>
      </c>
      <c r="AO14" s="64"/>
      <c r="AP14" s="65">
        <v>11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164</v>
      </c>
      <c r="B15" s="20" t="s">
        <v>165</v>
      </c>
      <c r="C15" s="19"/>
      <c r="D15" s="56">
        <v>111</v>
      </c>
      <c r="E15" s="2"/>
      <c r="F15" s="71">
        <v>26</v>
      </c>
      <c r="G15" s="64"/>
      <c r="H15" s="71">
        <v>20</v>
      </c>
      <c r="I15" s="64"/>
      <c r="J15" s="66">
        <v>21</v>
      </c>
      <c r="K15" s="67"/>
      <c r="L15" s="67">
        <v>19</v>
      </c>
      <c r="M15" s="67"/>
      <c r="N15" s="64">
        <v>14</v>
      </c>
      <c r="O15" s="64"/>
      <c r="P15" s="64">
        <v>26</v>
      </c>
      <c r="Q15" s="64"/>
      <c r="R15" s="64">
        <v>17</v>
      </c>
      <c r="S15" s="64"/>
      <c r="T15" s="64">
        <v>32</v>
      </c>
      <c r="U15" s="64"/>
      <c r="V15" s="64">
        <v>22</v>
      </c>
      <c r="W15" s="64"/>
      <c r="X15" s="64">
        <v>25</v>
      </c>
      <c r="Y15" s="64"/>
      <c r="Z15" s="64">
        <v>25</v>
      </c>
      <c r="AA15" s="64"/>
      <c r="AB15" s="64">
        <v>16</v>
      </c>
      <c r="AC15" s="64"/>
      <c r="AD15" s="64">
        <v>21</v>
      </c>
      <c r="AE15" s="64"/>
      <c r="AF15" s="64">
        <v>11</v>
      </c>
      <c r="AG15" s="64"/>
      <c r="AH15" s="65"/>
      <c r="AI15" s="64"/>
      <c r="AJ15" s="65">
        <v>1</v>
      </c>
      <c r="AK15" s="64"/>
      <c r="AL15" s="64">
        <v>27</v>
      </c>
      <c r="AM15" s="64"/>
      <c r="AN15" s="64">
        <v>30</v>
      </c>
      <c r="AO15" s="64"/>
      <c r="AP15" s="64">
        <v>14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166</v>
      </c>
      <c r="B16" s="20" t="s">
        <v>167</v>
      </c>
      <c r="C16" s="19"/>
      <c r="D16" s="56">
        <v>36</v>
      </c>
      <c r="E16" s="2"/>
      <c r="F16" s="71">
        <v>11</v>
      </c>
      <c r="G16" s="64"/>
      <c r="H16" s="72">
        <v>13</v>
      </c>
      <c r="I16" s="64"/>
      <c r="J16" s="69"/>
      <c r="K16" s="67"/>
      <c r="L16" s="67">
        <v>23</v>
      </c>
      <c r="M16" s="67"/>
      <c r="N16" s="64">
        <v>14</v>
      </c>
      <c r="O16" s="64"/>
      <c r="P16" s="65">
        <v>8</v>
      </c>
      <c r="Q16" s="64"/>
      <c r="R16" s="64">
        <v>25</v>
      </c>
      <c r="S16" s="64"/>
      <c r="T16" s="65">
        <v>11</v>
      </c>
      <c r="U16" s="64"/>
      <c r="V16" s="64">
        <v>24</v>
      </c>
      <c r="W16" s="64"/>
      <c r="X16" s="64">
        <v>16</v>
      </c>
      <c r="Y16" s="64"/>
      <c r="Z16" s="64">
        <v>16</v>
      </c>
      <c r="AA16" s="64"/>
      <c r="AB16" s="64">
        <v>25</v>
      </c>
      <c r="AC16" s="64"/>
      <c r="AD16" s="64">
        <v>21</v>
      </c>
      <c r="AE16" s="64"/>
      <c r="AF16" s="64">
        <v>40</v>
      </c>
      <c r="AG16" s="64"/>
      <c r="AH16" s="64">
        <v>9</v>
      </c>
      <c r="AI16" s="64"/>
      <c r="AJ16" s="65"/>
      <c r="AK16" s="64"/>
      <c r="AL16" s="65"/>
      <c r="AM16" s="64"/>
      <c r="AN16" s="65">
        <v>11</v>
      </c>
      <c r="AO16" s="64"/>
      <c r="AP16" s="65">
        <v>11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78</v>
      </c>
      <c r="B17" s="20" t="s">
        <v>168</v>
      </c>
      <c r="C17" s="19"/>
      <c r="D17" s="56">
        <f>44+86</f>
        <v>130</v>
      </c>
      <c r="E17" s="57"/>
      <c r="F17" s="64">
        <v>17</v>
      </c>
      <c r="G17" s="64"/>
      <c r="H17" s="21">
        <v>32</v>
      </c>
      <c r="I17" s="64"/>
      <c r="J17" s="66">
        <v>29</v>
      </c>
      <c r="K17" s="67"/>
      <c r="L17" s="67">
        <v>21</v>
      </c>
      <c r="M17" s="67"/>
      <c r="N17" s="64">
        <v>43</v>
      </c>
      <c r="O17" s="64"/>
      <c r="P17" s="64">
        <v>18</v>
      </c>
      <c r="Q17" s="64"/>
      <c r="R17" s="64">
        <v>16</v>
      </c>
      <c r="S17" s="64"/>
      <c r="T17" s="64">
        <v>33</v>
      </c>
      <c r="U17" s="64"/>
      <c r="V17" s="64">
        <v>16</v>
      </c>
      <c r="W17" s="64"/>
      <c r="X17" s="65">
        <v>3</v>
      </c>
      <c r="Y17" s="64"/>
      <c r="Z17" s="70">
        <v>8</v>
      </c>
      <c r="AA17" s="64"/>
      <c r="AB17" s="64">
        <v>37</v>
      </c>
      <c r="AC17" s="64"/>
      <c r="AD17" s="65">
        <v>8</v>
      </c>
      <c r="AE17" s="64"/>
      <c r="AF17" s="65">
        <v>4</v>
      </c>
      <c r="AG17" s="64"/>
      <c r="AH17" s="64">
        <v>21</v>
      </c>
      <c r="AI17" s="64"/>
      <c r="AJ17" s="64">
        <v>17</v>
      </c>
      <c r="AK17" s="64"/>
      <c r="AL17" s="64">
        <v>20</v>
      </c>
      <c r="AM17" s="64"/>
      <c r="AN17" s="64">
        <v>30</v>
      </c>
      <c r="AO17" s="64"/>
      <c r="AP17" s="64">
        <v>14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130</v>
      </c>
      <c r="B18" s="20" t="s">
        <v>169</v>
      </c>
      <c r="C18" s="19"/>
      <c r="D18" s="56">
        <f>1+8</f>
        <v>9</v>
      </c>
      <c r="E18" s="57"/>
      <c r="F18" s="71">
        <v>11</v>
      </c>
      <c r="G18" s="64"/>
      <c r="H18" s="74">
        <v>11</v>
      </c>
      <c r="I18" s="64"/>
      <c r="J18" s="69">
        <v>6</v>
      </c>
      <c r="K18" s="67"/>
      <c r="L18" s="68"/>
      <c r="M18" s="67"/>
      <c r="N18" s="65">
        <v>10</v>
      </c>
      <c r="O18" s="64"/>
      <c r="P18" s="64">
        <v>13</v>
      </c>
      <c r="Q18" s="64"/>
      <c r="R18" s="65">
        <v>6</v>
      </c>
      <c r="S18" s="64"/>
      <c r="T18" s="64">
        <v>21</v>
      </c>
      <c r="U18" s="64"/>
      <c r="V18" s="65">
        <v>2</v>
      </c>
      <c r="W18" s="64"/>
      <c r="X18" s="64">
        <v>13</v>
      </c>
      <c r="Y18" s="64"/>
      <c r="Z18" s="64">
        <v>13</v>
      </c>
      <c r="AA18" s="64"/>
      <c r="AB18" s="64">
        <v>17</v>
      </c>
      <c r="AC18" s="64"/>
      <c r="AD18" s="65">
        <v>1</v>
      </c>
      <c r="AE18" s="64"/>
      <c r="AF18" s="64">
        <v>15</v>
      </c>
      <c r="AG18" s="64"/>
      <c r="AH18" s="64">
        <v>12</v>
      </c>
      <c r="AI18" s="64"/>
      <c r="AJ18" s="64">
        <v>18</v>
      </c>
      <c r="AK18" s="64"/>
      <c r="AL18" s="65"/>
      <c r="AM18" s="64"/>
      <c r="AN18" s="65"/>
      <c r="AO18" s="64"/>
      <c r="AP18" s="64">
        <v>14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170</v>
      </c>
      <c r="B19" s="20" t="s">
        <v>171</v>
      </c>
      <c r="C19" s="19"/>
      <c r="D19" s="56">
        <v>42</v>
      </c>
      <c r="E19" s="57"/>
      <c r="F19" s="76">
        <v>20</v>
      </c>
      <c r="G19" s="64"/>
      <c r="H19" s="77">
        <v>11</v>
      </c>
      <c r="I19" s="64"/>
      <c r="J19" s="66">
        <v>17</v>
      </c>
      <c r="K19" s="67"/>
      <c r="L19" s="67">
        <v>25</v>
      </c>
      <c r="M19" s="67"/>
      <c r="N19" s="78">
        <v>17</v>
      </c>
      <c r="O19" s="78"/>
      <c r="P19" s="78">
        <v>16</v>
      </c>
      <c r="Q19" s="78"/>
      <c r="R19" s="78">
        <v>25</v>
      </c>
      <c r="S19" s="78"/>
      <c r="T19" s="78">
        <v>14</v>
      </c>
      <c r="U19" s="78"/>
      <c r="V19" s="78">
        <v>16</v>
      </c>
      <c r="W19" s="78"/>
      <c r="X19" s="79"/>
      <c r="Y19" s="78"/>
      <c r="Z19" s="78">
        <v>16</v>
      </c>
      <c r="AA19" s="78"/>
      <c r="AB19" s="78">
        <v>25</v>
      </c>
      <c r="AC19" s="78"/>
      <c r="AD19" s="78">
        <v>13</v>
      </c>
      <c r="AE19" s="78"/>
      <c r="AF19" s="78">
        <v>30</v>
      </c>
      <c r="AG19" s="78"/>
      <c r="AH19" s="78">
        <v>7</v>
      </c>
      <c r="AI19" s="78"/>
      <c r="AJ19" s="65">
        <v>13</v>
      </c>
      <c r="AK19" s="78"/>
      <c r="AL19" s="78">
        <v>24</v>
      </c>
      <c r="AM19" s="78"/>
      <c r="AN19" s="78">
        <v>21</v>
      </c>
      <c r="AO19" s="78"/>
      <c r="AP19" s="78">
        <v>31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SUM(F5:G19)-F5-F6-F7-F11-F13</f>
        <v>185</v>
      </c>
      <c r="G20" s="133"/>
      <c r="H20" s="133">
        <f>SUM(H5:I19)-H5-H11-H13-H18-H19</f>
        <v>188</v>
      </c>
      <c r="I20" s="133"/>
      <c r="J20" s="133">
        <f>SUM(J5:K19)-J5-J7-J12-J16-J18</f>
        <v>206</v>
      </c>
      <c r="K20" s="133"/>
      <c r="L20" s="133">
        <f>SUM(L5:M19)-L6-L7-L11-L13-L18</f>
        <v>245</v>
      </c>
      <c r="M20" s="133"/>
      <c r="N20" s="133">
        <f>SUM(N5:O19)-N8-N11-N12-N14-N18</f>
        <v>215</v>
      </c>
      <c r="O20" s="133"/>
      <c r="P20" s="133">
        <f>SUM(P5:Q19)-P5-P6-P13-P14-P16</f>
        <v>160</v>
      </c>
      <c r="Q20" s="133"/>
      <c r="R20" s="133">
        <f>SUM(R5:S19)-R6-R10-R11-R13-R18</f>
        <v>183</v>
      </c>
      <c r="S20" s="133"/>
      <c r="T20" s="133">
        <f>SUM(T5:U19)-T8-T12-T13-T14-T16</f>
        <v>197</v>
      </c>
      <c r="U20" s="133"/>
      <c r="V20" s="133">
        <f>SUM(V5:W19)-V5-V7-V11-V12-V18</f>
        <v>214</v>
      </c>
      <c r="W20" s="133"/>
      <c r="X20" s="133">
        <f>SUM(X5:Y19)-X6-X7-X12-X17-X19</f>
        <v>201</v>
      </c>
      <c r="Y20" s="133"/>
      <c r="Z20" s="133">
        <f>SUM(Z5:AA19)-Z7-Z8-Z10-Z11-Z17</f>
        <v>177</v>
      </c>
      <c r="AA20" s="133"/>
      <c r="AB20" s="133">
        <f>SUM(AB5:AC19)-AB6-AB8-AB11-AB13-AB14</f>
        <v>255</v>
      </c>
      <c r="AC20" s="133"/>
      <c r="AD20" s="133">
        <f>SUM(AD5:AE19)-AD7-AD8-AD14-AD17-AD18</f>
        <v>204</v>
      </c>
      <c r="AE20" s="133"/>
      <c r="AF20" s="133">
        <f>SUM(AF5:AG19)-AF8-AF12-AF13-AF14-AF17</f>
        <v>183</v>
      </c>
      <c r="AG20" s="133"/>
      <c r="AH20" s="133">
        <f>SUM(AH5:AI19)-AH7-AH8-AH9-AH14-AH15</f>
        <v>147</v>
      </c>
      <c r="AI20" s="133"/>
      <c r="AJ20" s="133">
        <f>SUM(AJ5:AK19)-AJ6-AJ14-AJ15-AJ16-AJ19</f>
        <v>203</v>
      </c>
      <c r="AK20" s="133"/>
      <c r="AL20" s="133">
        <f>SUM(AL5:AM19)-AL13-AL14</f>
        <v>205</v>
      </c>
      <c r="AM20" s="133"/>
      <c r="AN20" s="133">
        <f>SUM(AN5:AO19)-AN8-AN14-AN16</f>
        <v>235</v>
      </c>
      <c r="AO20" s="133"/>
      <c r="AP20" s="133">
        <f>SUM(AP5:AQ19)-AP7-AP11-AP13-AP14-AP16</f>
        <v>192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589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550-D21+39</f>
        <v>0</v>
      </c>
      <c r="E22" s="84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ATLETICO CIABATTINI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EB43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2.28125" style="0" customWidth="1"/>
    <col min="3" max="3" width="13.421875" style="0" customWidth="1"/>
    <col min="4" max="4" width="6.8515625" style="0" customWidth="1"/>
    <col min="6" max="61" width="5.28125" style="0" customWidth="1"/>
  </cols>
  <sheetData>
    <row r="1" spans="1:61" ht="20.25">
      <c r="A1" s="129" t="s">
        <v>2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132" s="2" customFormat="1" ht="12.75" customHeight="1">
      <c r="A2" s="50"/>
      <c r="B2" s="50"/>
      <c r="C2" s="50"/>
      <c r="D2" s="50"/>
      <c r="E2" s="50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61" ht="12.75">
      <c r="A3" s="2"/>
      <c r="B3" s="2"/>
      <c r="C3" s="2"/>
      <c r="D3" s="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175</v>
      </c>
      <c r="B5" s="20" t="s">
        <v>176</v>
      </c>
      <c r="C5" s="19"/>
      <c r="D5" s="56">
        <v>48</v>
      </c>
      <c r="E5" s="57"/>
      <c r="F5" s="86">
        <v>11</v>
      </c>
      <c r="G5" s="59"/>
      <c r="H5" s="87">
        <v>23</v>
      </c>
      <c r="I5" s="59"/>
      <c r="J5" s="88">
        <v>26</v>
      </c>
      <c r="K5" s="62"/>
      <c r="L5" s="62">
        <v>12</v>
      </c>
      <c r="M5" s="62"/>
      <c r="N5" s="59">
        <v>16</v>
      </c>
      <c r="O5" s="59"/>
      <c r="P5" s="59">
        <v>20</v>
      </c>
      <c r="Q5" s="59"/>
      <c r="R5" s="58">
        <v>4</v>
      </c>
      <c r="S5" s="59"/>
      <c r="T5" s="59">
        <v>18</v>
      </c>
      <c r="U5" s="59"/>
      <c r="V5" s="59">
        <v>7</v>
      </c>
      <c r="W5" s="59"/>
      <c r="X5" s="58">
        <v>6</v>
      </c>
      <c r="Y5" s="59"/>
      <c r="Z5" s="59">
        <v>24</v>
      </c>
      <c r="AA5" s="59"/>
      <c r="AB5" s="59">
        <v>12</v>
      </c>
      <c r="AC5" s="59"/>
      <c r="AD5" s="59">
        <v>8</v>
      </c>
      <c r="AE5" s="59"/>
      <c r="AF5" s="59">
        <v>9</v>
      </c>
      <c r="AG5" s="59"/>
      <c r="AH5" s="59">
        <v>11</v>
      </c>
      <c r="AI5" s="59"/>
      <c r="AJ5" s="59">
        <v>12</v>
      </c>
      <c r="AK5" s="59"/>
      <c r="AL5" s="58">
        <v>1</v>
      </c>
      <c r="AM5" s="59"/>
      <c r="AN5" s="58">
        <v>5</v>
      </c>
      <c r="AO5" s="59"/>
      <c r="AP5" s="59">
        <v>20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19" t="s">
        <v>177</v>
      </c>
      <c r="B6" s="20" t="s">
        <v>149</v>
      </c>
      <c r="C6" s="19"/>
      <c r="D6" s="56">
        <v>17</v>
      </c>
      <c r="E6" s="2"/>
      <c r="F6" s="64">
        <v>6</v>
      </c>
      <c r="G6" s="64"/>
      <c r="H6" s="60">
        <v>6</v>
      </c>
      <c r="I6" s="64"/>
      <c r="J6" s="69"/>
      <c r="K6" s="67"/>
      <c r="L6" s="68"/>
      <c r="M6" s="67"/>
      <c r="N6" s="64">
        <v>15</v>
      </c>
      <c r="O6" s="64"/>
      <c r="P6" s="65">
        <v>-2</v>
      </c>
      <c r="Q6" s="64"/>
      <c r="R6" s="64">
        <v>11</v>
      </c>
      <c r="S6" s="64"/>
      <c r="T6" s="64">
        <v>17</v>
      </c>
      <c r="U6" s="64"/>
      <c r="V6" s="65"/>
      <c r="W6" s="64"/>
      <c r="X6" s="64">
        <v>23</v>
      </c>
      <c r="Y6" s="64"/>
      <c r="Z6" s="64">
        <v>6</v>
      </c>
      <c r="AA6" s="64"/>
      <c r="AB6" s="64">
        <v>17</v>
      </c>
      <c r="AC6" s="64"/>
      <c r="AD6" s="65">
        <v>-2</v>
      </c>
      <c r="AE6" s="64"/>
      <c r="AF6" s="65">
        <v>6</v>
      </c>
      <c r="AG6" s="64"/>
      <c r="AH6" s="65">
        <v>4</v>
      </c>
      <c r="AI6" s="64"/>
      <c r="AJ6" s="64">
        <v>13</v>
      </c>
      <c r="AK6" s="64"/>
      <c r="AL6" s="65">
        <v>4</v>
      </c>
      <c r="AM6" s="64"/>
      <c r="AN6" s="64">
        <v>10</v>
      </c>
      <c r="AO6" s="64"/>
      <c r="AP6" s="65">
        <v>5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19" t="s">
        <v>178</v>
      </c>
      <c r="B7" s="20" t="s">
        <v>179</v>
      </c>
      <c r="C7" s="19"/>
      <c r="D7" s="56">
        <v>71</v>
      </c>
      <c r="E7" s="2"/>
      <c r="F7" s="65">
        <v>-5</v>
      </c>
      <c r="G7" s="64"/>
      <c r="H7" s="65">
        <v>2</v>
      </c>
      <c r="I7" s="64"/>
      <c r="J7" s="66">
        <v>16</v>
      </c>
      <c r="K7" s="67"/>
      <c r="L7" s="68">
        <v>6</v>
      </c>
      <c r="M7" s="67"/>
      <c r="N7" s="64">
        <v>17</v>
      </c>
      <c r="O7" s="64"/>
      <c r="P7" s="64">
        <v>20</v>
      </c>
      <c r="Q7" s="64"/>
      <c r="R7" s="65">
        <v>5</v>
      </c>
      <c r="S7" s="64"/>
      <c r="T7" s="64">
        <v>11</v>
      </c>
      <c r="U7" s="64"/>
      <c r="V7" s="65">
        <v>-7</v>
      </c>
      <c r="W7" s="64"/>
      <c r="X7" s="64">
        <v>18</v>
      </c>
      <c r="Y7" s="64"/>
      <c r="Z7" s="65"/>
      <c r="AA7" s="64"/>
      <c r="AB7" s="64">
        <v>16</v>
      </c>
      <c r="AC7" s="64"/>
      <c r="AD7" s="64">
        <v>19</v>
      </c>
      <c r="AE7" s="64"/>
      <c r="AF7" s="65">
        <v>4</v>
      </c>
      <c r="AG7" s="64"/>
      <c r="AH7" s="64">
        <v>20</v>
      </c>
      <c r="AI7" s="64"/>
      <c r="AJ7" s="65">
        <v>0</v>
      </c>
      <c r="AK7" s="64"/>
      <c r="AL7" s="64">
        <v>29</v>
      </c>
      <c r="AM7" s="64"/>
      <c r="AN7" s="65">
        <v>0</v>
      </c>
      <c r="AO7" s="64"/>
      <c r="AP7" s="65">
        <v>-4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180</v>
      </c>
      <c r="B8" s="20" t="s">
        <v>181</v>
      </c>
      <c r="C8" s="19"/>
      <c r="D8" s="56">
        <v>1</v>
      </c>
      <c r="E8" s="2"/>
      <c r="F8" s="64">
        <v>24</v>
      </c>
      <c r="G8" s="64"/>
      <c r="H8" s="21">
        <v>28</v>
      </c>
      <c r="I8" s="64"/>
      <c r="J8" s="69">
        <v>4</v>
      </c>
      <c r="K8" s="67"/>
      <c r="L8" s="67">
        <v>34</v>
      </c>
      <c r="M8" s="67"/>
      <c r="N8" s="64">
        <v>28</v>
      </c>
      <c r="O8" s="64"/>
      <c r="P8" s="64">
        <v>24</v>
      </c>
      <c r="Q8" s="64"/>
      <c r="R8" s="64">
        <v>19</v>
      </c>
      <c r="S8" s="64"/>
      <c r="T8" s="64">
        <v>26</v>
      </c>
      <c r="U8" s="64"/>
      <c r="V8" s="64">
        <v>17</v>
      </c>
      <c r="W8" s="64"/>
      <c r="X8" s="64">
        <v>10</v>
      </c>
      <c r="Y8" s="64"/>
      <c r="Z8" s="64">
        <v>23</v>
      </c>
      <c r="AA8" s="64"/>
      <c r="AB8" s="64">
        <v>35</v>
      </c>
      <c r="AC8" s="64"/>
      <c r="AD8" s="64">
        <v>5</v>
      </c>
      <c r="AE8" s="64"/>
      <c r="AF8" s="64">
        <v>23</v>
      </c>
      <c r="AG8" s="64"/>
      <c r="AH8" s="64">
        <v>20</v>
      </c>
      <c r="AI8" s="64"/>
      <c r="AJ8" s="65">
        <v>0</v>
      </c>
      <c r="AK8" s="64"/>
      <c r="AL8" s="64">
        <v>14</v>
      </c>
      <c r="AM8" s="64"/>
      <c r="AN8" s="64">
        <v>24</v>
      </c>
      <c r="AO8" s="64"/>
      <c r="AP8" s="65">
        <v>3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182</v>
      </c>
      <c r="B9" s="20" t="s">
        <v>183</v>
      </c>
      <c r="C9" s="19"/>
      <c r="D9" s="56">
        <v>21</v>
      </c>
      <c r="E9" s="57"/>
      <c r="F9" s="71">
        <v>22</v>
      </c>
      <c r="G9" s="64"/>
      <c r="H9" s="89">
        <v>15</v>
      </c>
      <c r="I9" s="64"/>
      <c r="J9" s="69">
        <v>9</v>
      </c>
      <c r="K9" s="67"/>
      <c r="L9" s="67">
        <v>28</v>
      </c>
      <c r="M9" s="67"/>
      <c r="N9" s="64">
        <v>12</v>
      </c>
      <c r="O9" s="64"/>
      <c r="P9" s="65">
        <v>5</v>
      </c>
      <c r="Q9" s="67"/>
      <c r="R9" s="64">
        <v>23</v>
      </c>
      <c r="S9" s="64"/>
      <c r="T9" s="64">
        <v>32</v>
      </c>
      <c r="U9" s="64"/>
      <c r="V9" s="64">
        <v>24</v>
      </c>
      <c r="W9" s="64"/>
      <c r="X9" s="64">
        <v>18</v>
      </c>
      <c r="Y9" s="64"/>
      <c r="Z9" s="64">
        <v>15</v>
      </c>
      <c r="AA9" s="64"/>
      <c r="AB9" s="64">
        <v>34</v>
      </c>
      <c r="AC9" s="64"/>
      <c r="AD9" s="64">
        <v>2</v>
      </c>
      <c r="AE9" s="64"/>
      <c r="AF9" s="64">
        <v>15</v>
      </c>
      <c r="AG9" s="64"/>
      <c r="AH9" s="64">
        <v>10</v>
      </c>
      <c r="AI9" s="64"/>
      <c r="AJ9" s="64">
        <v>21</v>
      </c>
      <c r="AK9" s="64"/>
      <c r="AL9" s="64">
        <v>10</v>
      </c>
      <c r="AM9" s="64"/>
      <c r="AN9" s="64">
        <v>16</v>
      </c>
      <c r="AO9" s="64"/>
      <c r="AP9" s="64">
        <v>18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140</v>
      </c>
      <c r="B10" s="20" t="s">
        <v>159</v>
      </c>
      <c r="C10" s="19"/>
      <c r="D10" s="56">
        <f>1+1</f>
        <v>2</v>
      </c>
      <c r="E10" s="2"/>
      <c r="F10" s="65">
        <v>-2</v>
      </c>
      <c r="G10" s="64"/>
      <c r="H10" s="21">
        <v>20</v>
      </c>
      <c r="I10" s="64"/>
      <c r="J10" s="69">
        <v>1</v>
      </c>
      <c r="K10" s="67"/>
      <c r="L10" s="68">
        <v>4</v>
      </c>
      <c r="M10" s="67"/>
      <c r="N10" s="65">
        <v>2</v>
      </c>
      <c r="O10" s="64"/>
      <c r="P10" s="65">
        <v>9</v>
      </c>
      <c r="Q10" s="64"/>
      <c r="R10" s="65">
        <v>2</v>
      </c>
      <c r="S10" s="64"/>
      <c r="T10" s="64">
        <v>18</v>
      </c>
      <c r="U10" s="64"/>
      <c r="V10" s="65"/>
      <c r="W10" s="64"/>
      <c r="X10" s="64">
        <v>12</v>
      </c>
      <c r="Y10" s="64"/>
      <c r="Z10" s="65">
        <v>4</v>
      </c>
      <c r="AA10" s="64"/>
      <c r="AB10" s="65"/>
      <c r="AC10" s="64"/>
      <c r="AD10" s="65"/>
      <c r="AE10" s="64"/>
      <c r="AF10" s="64">
        <v>6</v>
      </c>
      <c r="AG10" s="64"/>
      <c r="AH10" s="65">
        <v>8</v>
      </c>
      <c r="AI10" s="64"/>
      <c r="AJ10" s="64">
        <v>11</v>
      </c>
      <c r="AK10" s="64"/>
      <c r="AL10" s="64">
        <v>21</v>
      </c>
      <c r="AM10" s="64"/>
      <c r="AN10" s="65"/>
      <c r="AO10" s="64"/>
      <c r="AP10" s="64">
        <v>18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184</v>
      </c>
      <c r="B11" s="20" t="s">
        <v>161</v>
      </c>
      <c r="C11" s="19"/>
      <c r="D11" s="56">
        <v>32</v>
      </c>
      <c r="E11" s="2"/>
      <c r="F11" s="64">
        <v>20</v>
      </c>
      <c r="G11" s="64"/>
      <c r="H11" s="21">
        <v>14</v>
      </c>
      <c r="I11" s="64"/>
      <c r="J11" s="66">
        <v>21</v>
      </c>
      <c r="K11" s="67"/>
      <c r="L11" s="67">
        <v>15</v>
      </c>
      <c r="M11" s="67"/>
      <c r="N11" s="64">
        <v>12</v>
      </c>
      <c r="O11" s="64"/>
      <c r="P11" s="65"/>
      <c r="Q11" s="64"/>
      <c r="R11" s="64">
        <v>11</v>
      </c>
      <c r="S11" s="64"/>
      <c r="T11" s="65">
        <v>5</v>
      </c>
      <c r="U11" s="64"/>
      <c r="V11" s="64">
        <v>18</v>
      </c>
      <c r="W11" s="64"/>
      <c r="X11" s="64">
        <v>15</v>
      </c>
      <c r="Y11" s="64"/>
      <c r="Z11" s="64">
        <v>16</v>
      </c>
      <c r="AA11" s="64"/>
      <c r="AB11" s="64">
        <v>5</v>
      </c>
      <c r="AC11" s="64"/>
      <c r="AD11" s="64">
        <v>10</v>
      </c>
      <c r="AE11" s="64"/>
      <c r="AF11" s="65"/>
      <c r="AG11" s="64"/>
      <c r="AH11" s="64">
        <v>12</v>
      </c>
      <c r="AI11" s="64"/>
      <c r="AJ11" s="64">
        <v>4</v>
      </c>
      <c r="AK11" s="64"/>
      <c r="AL11" s="65">
        <v>6</v>
      </c>
      <c r="AM11" s="64"/>
      <c r="AN11" s="64">
        <v>18</v>
      </c>
      <c r="AO11" s="64"/>
      <c r="AP11" s="64">
        <v>26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185</v>
      </c>
      <c r="B12" s="20" t="s">
        <v>186</v>
      </c>
      <c r="C12" s="19"/>
      <c r="D12" s="56">
        <v>50</v>
      </c>
      <c r="E12" s="2"/>
      <c r="F12" s="71">
        <v>21</v>
      </c>
      <c r="G12" s="64"/>
      <c r="H12" s="21">
        <v>16</v>
      </c>
      <c r="I12" s="64"/>
      <c r="J12" s="66">
        <v>13</v>
      </c>
      <c r="K12" s="67"/>
      <c r="L12" s="67">
        <v>16</v>
      </c>
      <c r="M12" s="67"/>
      <c r="N12" s="64">
        <v>8</v>
      </c>
      <c r="O12" s="64"/>
      <c r="P12" s="65"/>
      <c r="Q12" s="64"/>
      <c r="R12" s="65">
        <v>9</v>
      </c>
      <c r="S12" s="64"/>
      <c r="T12" s="65">
        <v>7</v>
      </c>
      <c r="U12" s="64"/>
      <c r="V12" s="64">
        <v>15</v>
      </c>
      <c r="W12" s="64"/>
      <c r="X12" s="64">
        <v>19</v>
      </c>
      <c r="Y12" s="64"/>
      <c r="Z12" s="64">
        <v>20</v>
      </c>
      <c r="AA12" s="64"/>
      <c r="AB12" s="64">
        <v>23</v>
      </c>
      <c r="AC12" s="64"/>
      <c r="AD12" s="64">
        <v>16</v>
      </c>
      <c r="AE12" s="64"/>
      <c r="AF12" s="64">
        <v>16</v>
      </c>
      <c r="AG12" s="64"/>
      <c r="AH12" s="64">
        <v>15</v>
      </c>
      <c r="AI12" s="64"/>
      <c r="AJ12" s="64">
        <v>14</v>
      </c>
      <c r="AK12" s="64"/>
      <c r="AL12" s="64">
        <v>13</v>
      </c>
      <c r="AM12" s="64"/>
      <c r="AN12" s="65">
        <v>4</v>
      </c>
      <c r="AO12" s="64"/>
      <c r="AP12" s="64">
        <v>12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187</v>
      </c>
      <c r="B13" s="20" t="s">
        <v>188</v>
      </c>
      <c r="C13" s="19"/>
      <c r="D13" s="56">
        <v>80</v>
      </c>
      <c r="E13" s="57"/>
      <c r="F13" s="71">
        <v>27</v>
      </c>
      <c r="G13" s="64"/>
      <c r="H13" s="89">
        <v>17</v>
      </c>
      <c r="I13" s="64"/>
      <c r="J13" s="66">
        <v>18</v>
      </c>
      <c r="K13" s="67"/>
      <c r="L13" s="67">
        <v>13</v>
      </c>
      <c r="M13" s="67"/>
      <c r="N13" s="64">
        <v>19</v>
      </c>
      <c r="O13" s="64"/>
      <c r="P13" s="64">
        <v>16</v>
      </c>
      <c r="Q13" s="64"/>
      <c r="R13" s="64">
        <v>19</v>
      </c>
      <c r="S13" s="64"/>
      <c r="T13" s="64">
        <v>24</v>
      </c>
      <c r="U13" s="64"/>
      <c r="V13" s="64">
        <v>17</v>
      </c>
      <c r="W13" s="64"/>
      <c r="X13" s="64">
        <v>21</v>
      </c>
      <c r="Y13" s="64"/>
      <c r="Z13" s="64">
        <v>30</v>
      </c>
      <c r="AA13" s="64"/>
      <c r="AB13" s="65">
        <v>1</v>
      </c>
      <c r="AC13" s="64"/>
      <c r="AD13" s="64">
        <v>8</v>
      </c>
      <c r="AE13" s="64"/>
      <c r="AF13" s="64">
        <v>17</v>
      </c>
      <c r="AG13" s="64"/>
      <c r="AH13" s="64">
        <v>16</v>
      </c>
      <c r="AI13" s="64"/>
      <c r="AJ13" s="64">
        <v>21</v>
      </c>
      <c r="AK13" s="64"/>
      <c r="AL13" s="65"/>
      <c r="AM13" s="64"/>
      <c r="AN13" s="64">
        <v>42</v>
      </c>
      <c r="AO13" s="64"/>
      <c r="AP13" s="64">
        <v>28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92</v>
      </c>
      <c r="B14" s="20" t="s">
        <v>167</v>
      </c>
      <c r="C14" s="19"/>
      <c r="D14" s="56">
        <f>20+7</f>
        <v>27</v>
      </c>
      <c r="E14" s="57"/>
      <c r="F14" s="73">
        <v>3</v>
      </c>
      <c r="G14" s="64"/>
      <c r="H14" s="71">
        <v>7</v>
      </c>
      <c r="I14" s="64"/>
      <c r="J14" s="66">
        <v>17</v>
      </c>
      <c r="K14" s="67"/>
      <c r="L14" s="67">
        <v>7</v>
      </c>
      <c r="M14" s="67"/>
      <c r="N14" s="65">
        <v>-2</v>
      </c>
      <c r="O14" s="64"/>
      <c r="P14" s="64">
        <v>13</v>
      </c>
      <c r="Q14" s="64"/>
      <c r="R14" s="64">
        <v>18</v>
      </c>
      <c r="S14" s="64"/>
      <c r="T14" s="65">
        <v>7</v>
      </c>
      <c r="U14" s="64"/>
      <c r="V14" s="65">
        <v>6</v>
      </c>
      <c r="W14" s="64"/>
      <c r="X14" s="65"/>
      <c r="Y14" s="64"/>
      <c r="Z14" s="65"/>
      <c r="AA14" s="64"/>
      <c r="AB14" s="65"/>
      <c r="AC14" s="64"/>
      <c r="AD14" s="65"/>
      <c r="AE14" s="64"/>
      <c r="AF14" s="65">
        <v>-1</v>
      </c>
      <c r="AG14" s="64"/>
      <c r="AH14" s="65">
        <v>-1</v>
      </c>
      <c r="AI14" s="64"/>
      <c r="AJ14" s="65"/>
      <c r="AK14" s="64"/>
      <c r="AL14" s="64">
        <v>30</v>
      </c>
      <c r="AM14" s="64"/>
      <c r="AN14" s="64">
        <v>11</v>
      </c>
      <c r="AO14" s="64"/>
      <c r="AP14" s="64">
        <v>9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82</v>
      </c>
      <c r="B15" s="20" t="s">
        <v>189</v>
      </c>
      <c r="C15" s="19"/>
      <c r="D15" s="56">
        <f>19+50</f>
        <v>69</v>
      </c>
      <c r="E15" s="57"/>
      <c r="F15" s="73"/>
      <c r="G15" s="64"/>
      <c r="H15" s="90">
        <v>9</v>
      </c>
      <c r="I15" s="64"/>
      <c r="J15" s="66">
        <v>18</v>
      </c>
      <c r="K15" s="67"/>
      <c r="L15" s="68">
        <v>-4</v>
      </c>
      <c r="M15" s="67"/>
      <c r="N15" s="64">
        <v>7</v>
      </c>
      <c r="O15" s="64"/>
      <c r="P15" s="64">
        <v>18</v>
      </c>
      <c r="Q15" s="64"/>
      <c r="R15" s="64">
        <v>17</v>
      </c>
      <c r="S15" s="64"/>
      <c r="T15" s="65">
        <v>6</v>
      </c>
      <c r="U15" s="64"/>
      <c r="V15" s="64">
        <v>11</v>
      </c>
      <c r="W15" s="64"/>
      <c r="X15" s="65">
        <v>2</v>
      </c>
      <c r="Y15" s="64"/>
      <c r="Z15" s="65">
        <v>0</v>
      </c>
      <c r="AA15" s="64"/>
      <c r="AB15" s="65"/>
      <c r="AC15" s="64"/>
      <c r="AD15" s="65"/>
      <c r="AE15" s="64"/>
      <c r="AF15" s="65">
        <v>-2</v>
      </c>
      <c r="AG15" s="64"/>
      <c r="AH15" s="65"/>
      <c r="AI15" s="64"/>
      <c r="AJ15" s="64">
        <v>2</v>
      </c>
      <c r="AK15" s="64"/>
      <c r="AL15" s="64">
        <v>6</v>
      </c>
      <c r="AM15" s="64"/>
      <c r="AN15" s="64">
        <v>17</v>
      </c>
      <c r="AO15" s="64"/>
      <c r="AP15" s="64">
        <v>21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190</v>
      </c>
      <c r="B16" s="20" t="s">
        <v>189</v>
      </c>
      <c r="C16" s="19"/>
      <c r="D16" s="56">
        <v>76</v>
      </c>
      <c r="E16" s="2"/>
      <c r="F16" s="65">
        <v>1</v>
      </c>
      <c r="G16" s="64"/>
      <c r="H16" s="60">
        <v>1</v>
      </c>
      <c r="I16" s="64"/>
      <c r="J16" s="69">
        <v>10</v>
      </c>
      <c r="K16" s="67"/>
      <c r="L16" s="68">
        <v>6</v>
      </c>
      <c r="M16" s="67"/>
      <c r="N16" s="65"/>
      <c r="O16" s="64"/>
      <c r="P16" s="67">
        <v>10</v>
      </c>
      <c r="Q16" s="64"/>
      <c r="R16" s="65">
        <v>8</v>
      </c>
      <c r="S16" s="64"/>
      <c r="T16" s="64">
        <v>13</v>
      </c>
      <c r="U16" s="64"/>
      <c r="V16" s="64">
        <v>13</v>
      </c>
      <c r="W16" s="64"/>
      <c r="X16" s="65">
        <v>0</v>
      </c>
      <c r="Y16" s="64"/>
      <c r="Z16" s="64">
        <v>19</v>
      </c>
      <c r="AA16" s="64"/>
      <c r="AB16" s="64">
        <v>16</v>
      </c>
      <c r="AC16" s="64"/>
      <c r="AD16" s="65">
        <v>-1</v>
      </c>
      <c r="AE16" s="64"/>
      <c r="AF16" s="64">
        <v>22</v>
      </c>
      <c r="AG16" s="64"/>
      <c r="AH16" s="64">
        <v>16</v>
      </c>
      <c r="AI16" s="64"/>
      <c r="AJ16" s="65">
        <v>-2</v>
      </c>
      <c r="AK16" s="64"/>
      <c r="AL16" s="64">
        <v>27</v>
      </c>
      <c r="AM16" s="64"/>
      <c r="AN16" s="64">
        <v>7</v>
      </c>
      <c r="AO16" s="64"/>
      <c r="AP16" s="64">
        <v>11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191</v>
      </c>
      <c r="B17" s="20" t="s">
        <v>192</v>
      </c>
      <c r="C17" s="19"/>
      <c r="D17" s="56">
        <v>1</v>
      </c>
      <c r="E17" s="57"/>
      <c r="F17" s="71">
        <v>21</v>
      </c>
      <c r="G17" s="64"/>
      <c r="H17" s="89">
        <v>9</v>
      </c>
      <c r="I17" s="64"/>
      <c r="J17" s="66">
        <v>23</v>
      </c>
      <c r="K17" s="67"/>
      <c r="L17" s="67">
        <v>33</v>
      </c>
      <c r="M17" s="67"/>
      <c r="N17" s="64">
        <v>27</v>
      </c>
      <c r="O17" s="64"/>
      <c r="P17" s="64">
        <v>17</v>
      </c>
      <c r="Q17" s="64"/>
      <c r="R17" s="64">
        <v>15</v>
      </c>
      <c r="S17" s="64"/>
      <c r="T17" s="64">
        <v>17</v>
      </c>
      <c r="U17" s="64"/>
      <c r="V17" s="64">
        <v>23</v>
      </c>
      <c r="W17" s="64"/>
      <c r="X17" s="64">
        <v>25</v>
      </c>
      <c r="Y17" s="64"/>
      <c r="Z17" s="64">
        <v>14</v>
      </c>
      <c r="AA17" s="64"/>
      <c r="AB17" s="64">
        <v>25</v>
      </c>
      <c r="AC17" s="64"/>
      <c r="AD17" s="64">
        <v>30</v>
      </c>
      <c r="AE17" s="64"/>
      <c r="AF17" s="64">
        <v>18</v>
      </c>
      <c r="AG17" s="64"/>
      <c r="AH17" s="64">
        <v>30</v>
      </c>
      <c r="AI17" s="64"/>
      <c r="AJ17" s="64">
        <v>15</v>
      </c>
      <c r="AK17" s="64"/>
      <c r="AL17" s="65">
        <v>-1</v>
      </c>
      <c r="AM17" s="64"/>
      <c r="AN17" s="64">
        <v>24</v>
      </c>
      <c r="AO17" s="64"/>
      <c r="AP17" s="64">
        <v>19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193</v>
      </c>
      <c r="B18" s="20" t="s">
        <v>169</v>
      </c>
      <c r="C18" s="19"/>
      <c r="D18" s="56">
        <v>26</v>
      </c>
      <c r="E18" s="57"/>
      <c r="F18" s="71">
        <v>11</v>
      </c>
      <c r="G18" s="64"/>
      <c r="H18" s="91">
        <v>3</v>
      </c>
      <c r="I18" s="64"/>
      <c r="J18" s="66">
        <v>17</v>
      </c>
      <c r="K18" s="67"/>
      <c r="L18" s="67">
        <v>17</v>
      </c>
      <c r="M18" s="67"/>
      <c r="N18" s="65">
        <v>2</v>
      </c>
      <c r="O18" s="64"/>
      <c r="P18" s="64">
        <v>9</v>
      </c>
      <c r="Q18" s="64"/>
      <c r="R18" s="64">
        <v>10</v>
      </c>
      <c r="S18" s="64"/>
      <c r="T18" s="64">
        <v>15</v>
      </c>
      <c r="U18" s="64"/>
      <c r="V18" s="65"/>
      <c r="W18" s="64"/>
      <c r="X18" s="65">
        <v>10</v>
      </c>
      <c r="Y18" s="64"/>
      <c r="Z18" s="65">
        <v>-1</v>
      </c>
      <c r="AA18" s="64"/>
      <c r="AB18" s="65"/>
      <c r="AC18" s="64"/>
      <c r="AD18" s="64">
        <v>23</v>
      </c>
      <c r="AE18" s="64"/>
      <c r="AF18" s="64">
        <v>18</v>
      </c>
      <c r="AG18" s="64"/>
      <c r="AH18" s="64">
        <v>25</v>
      </c>
      <c r="AI18" s="64"/>
      <c r="AJ18" s="64">
        <v>13</v>
      </c>
      <c r="AK18" s="64"/>
      <c r="AL18" s="64">
        <v>17</v>
      </c>
      <c r="AM18" s="64"/>
      <c r="AN18" s="65">
        <v>4</v>
      </c>
      <c r="AO18" s="64"/>
      <c r="AP18" s="65">
        <v>8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194</v>
      </c>
      <c r="B19" s="20" t="s">
        <v>195</v>
      </c>
      <c r="C19" s="19"/>
      <c r="D19" s="56">
        <v>26</v>
      </c>
      <c r="E19" s="57"/>
      <c r="F19" s="76">
        <v>13</v>
      </c>
      <c r="G19" s="78"/>
      <c r="H19" s="92"/>
      <c r="I19" s="78"/>
      <c r="J19" s="93">
        <v>30</v>
      </c>
      <c r="K19" s="94"/>
      <c r="L19" s="94">
        <v>29</v>
      </c>
      <c r="M19" s="94"/>
      <c r="N19" s="79">
        <v>3</v>
      </c>
      <c r="O19" s="78"/>
      <c r="P19" s="78">
        <v>13</v>
      </c>
      <c r="Q19" s="78"/>
      <c r="R19" s="78">
        <v>18</v>
      </c>
      <c r="S19" s="78"/>
      <c r="T19" s="79">
        <v>9</v>
      </c>
      <c r="U19" s="78"/>
      <c r="V19" s="78">
        <v>13</v>
      </c>
      <c r="W19" s="78"/>
      <c r="X19" s="78">
        <v>16</v>
      </c>
      <c r="Y19" s="78"/>
      <c r="Z19" s="78">
        <v>10</v>
      </c>
      <c r="AA19" s="78"/>
      <c r="AB19" s="78">
        <v>8</v>
      </c>
      <c r="AC19" s="78"/>
      <c r="AD19" s="78">
        <v>25</v>
      </c>
      <c r="AE19" s="78"/>
      <c r="AF19" s="78">
        <v>9</v>
      </c>
      <c r="AG19" s="78"/>
      <c r="AH19" s="65">
        <v>8</v>
      </c>
      <c r="AI19" s="78"/>
      <c r="AJ19" s="79">
        <v>-4</v>
      </c>
      <c r="AK19" s="78"/>
      <c r="AL19" s="78">
        <v>9</v>
      </c>
      <c r="AM19" s="78"/>
      <c r="AN19" s="78">
        <v>6</v>
      </c>
      <c r="AO19" s="78"/>
      <c r="AP19" s="79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SUM(F5:G19)-F7-F10-F14-F15-F16</f>
        <v>176</v>
      </c>
      <c r="G20" s="133"/>
      <c r="H20" s="133">
        <f>SUM(H5:I19)-H6-H7-H16-H18-H19</f>
        <v>158</v>
      </c>
      <c r="I20" s="133"/>
      <c r="J20" s="133">
        <f>SUM(J5:K19)-J6-J8-J9-J10-J16</f>
        <v>199</v>
      </c>
      <c r="K20" s="133"/>
      <c r="L20" s="133">
        <f>SUM(L5:M19)-L6-L7-L10-L15-L16</f>
        <v>204</v>
      </c>
      <c r="M20" s="133"/>
      <c r="N20" s="133">
        <f>SUM(N5:O19)-N10-N14-N16-N18-N19</f>
        <v>161</v>
      </c>
      <c r="O20" s="133"/>
      <c r="P20" s="133">
        <f>SUM(P5:Q19)-P6-P9-P10-P11-P12</f>
        <v>160</v>
      </c>
      <c r="Q20" s="133"/>
      <c r="R20" s="133">
        <f>SUM(R5:S19)-R5-R7-R10-R12-R16</f>
        <v>161</v>
      </c>
      <c r="S20" s="133"/>
      <c r="T20" s="133">
        <f>SUM(T5:U19)-T11-T12-T14-T15-T19</f>
        <v>191</v>
      </c>
      <c r="U20" s="133"/>
      <c r="V20" s="133">
        <f>SUM(V5:W19)-V6-V7-V10-V14-V18</f>
        <v>158</v>
      </c>
      <c r="W20" s="133"/>
      <c r="X20" s="133">
        <f>SUM(X5:Y19)-X5-X14-X15-X16-X18</f>
        <v>177</v>
      </c>
      <c r="Y20" s="133"/>
      <c r="Z20" s="133">
        <f>SUM(Z5:AA19)-Z7-Z10-Z14-Z15-Z18</f>
        <v>177</v>
      </c>
      <c r="AA20" s="133"/>
      <c r="AB20" s="133">
        <f>SUM(AB5:AC19)-AB10-AB13-AB14-AB15-AB18</f>
        <v>191</v>
      </c>
      <c r="AC20" s="133"/>
      <c r="AD20" s="133">
        <f>SUM(AD5:AE19)-AD6-AD10-AD14-AD15-AD16</f>
        <v>146</v>
      </c>
      <c r="AE20" s="133"/>
      <c r="AF20" s="133">
        <f>SUM(AF5:AG19)-AF6-AF7-AF11-AF14-AF15</f>
        <v>153</v>
      </c>
      <c r="AG20" s="133"/>
      <c r="AH20" s="133">
        <f>SUM(AH5:AI19)-AH6-AH10-AH14-AH15-AH19</f>
        <v>175</v>
      </c>
      <c r="AI20" s="133"/>
      <c r="AJ20" s="133">
        <f>SUM(AJ5:AK19)-AJ7-AJ8-AJ14-AJ16-AJ19</f>
        <v>126</v>
      </c>
      <c r="AK20" s="133"/>
      <c r="AL20" s="133">
        <f>SUM(AL5:AM19)-AL5-AL6-AL11-AL17</f>
        <v>176</v>
      </c>
      <c r="AM20" s="133"/>
      <c r="AN20" s="133">
        <f>SUM(AN5:AO19)-AN5-AN12-AN18</f>
        <v>175</v>
      </c>
      <c r="AO20" s="133"/>
      <c r="AP20" s="133">
        <f>SUM(AP5:AQ19)-AP6-AP7-AP8-AP18</f>
        <v>182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547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</f>
        <v>3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 t="s">
        <v>196</v>
      </c>
      <c r="I23" s="2">
        <f>H5+H8+H10+H12+H13</f>
        <v>104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/>
      <c r="B26" s="21"/>
      <c r="C26" s="21"/>
      <c r="D26" s="21"/>
      <c r="E26" s="21"/>
      <c r="F26" s="95"/>
      <c r="G26" s="95"/>
      <c r="H26" s="21"/>
      <c r="I26" s="21"/>
    </row>
    <row r="27" spans="1:9" ht="12.75">
      <c r="A27" s="23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/>
      <c r="B28" s="22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2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2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2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2"/>
      <c r="C32" s="21"/>
      <c r="D32" s="21"/>
      <c r="E32" s="21"/>
      <c r="F32" s="21"/>
      <c r="G32" s="21"/>
      <c r="H32" s="21"/>
      <c r="I32" s="21"/>
    </row>
    <row r="33" spans="1:9" ht="12.75">
      <c r="A33" s="23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2"/>
      <c r="C34" s="22"/>
      <c r="D34" s="22"/>
      <c r="E34" s="22"/>
      <c r="F34" s="22"/>
      <c r="G34" s="21"/>
      <c r="H34" s="21"/>
      <c r="I34" s="21"/>
    </row>
    <row r="35" spans="1:9" ht="12.75">
      <c r="A35" s="21"/>
      <c r="B35" s="22"/>
      <c r="C35" s="22"/>
      <c r="D35" s="22"/>
      <c r="E35" s="22"/>
      <c r="F35" s="22"/>
      <c r="G35" s="21"/>
      <c r="H35" s="21"/>
      <c r="I35" s="21"/>
    </row>
    <row r="36" spans="1:9" ht="12.75">
      <c r="A36" s="21"/>
      <c r="B36" s="22"/>
      <c r="C36" s="22"/>
      <c r="D36" s="22"/>
      <c r="E36" s="22"/>
      <c r="F36" s="22"/>
      <c r="G36" s="21"/>
      <c r="H36" s="21"/>
      <c r="I36" s="21"/>
    </row>
    <row r="37" spans="1:9" ht="12.75">
      <c r="A37" s="23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2"/>
      <c r="C38" s="22"/>
      <c r="D38" s="22"/>
      <c r="E38" s="22"/>
      <c r="F38" s="22"/>
      <c r="G38" s="21"/>
      <c r="H38" s="21"/>
      <c r="I38" s="21"/>
    </row>
    <row r="39" spans="1:9" ht="12.75">
      <c r="A39" s="21"/>
      <c r="B39" s="22"/>
      <c r="C39" s="22"/>
      <c r="D39" s="22"/>
      <c r="E39" s="22"/>
      <c r="F39" s="22"/>
      <c r="G39" s="21"/>
      <c r="H39" s="21"/>
      <c r="I39" s="21"/>
    </row>
    <row r="40" spans="1:9" ht="12.75">
      <c r="A40" s="21"/>
      <c r="B40" s="22"/>
      <c r="C40" s="22"/>
      <c r="D40" s="22"/>
      <c r="E40" s="22"/>
      <c r="F40" s="22"/>
      <c r="G40" s="21"/>
      <c r="H40" s="21"/>
      <c r="I40" s="21"/>
    </row>
    <row r="41" spans="1:9" ht="12.75">
      <c r="A41" s="21"/>
      <c r="B41" s="22"/>
      <c r="C41" s="22"/>
      <c r="D41" s="22"/>
      <c r="E41" s="22"/>
      <c r="F41" s="22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3"/>
      <c r="H42" s="21"/>
      <c r="I42" s="21"/>
    </row>
    <row r="43" spans="1:9" ht="12.75">
      <c r="A43" s="21"/>
      <c r="B43" s="21"/>
      <c r="C43" s="21"/>
      <c r="D43" s="21"/>
      <c r="E43" s="21"/>
      <c r="F43" s="21"/>
      <c r="G43" s="21"/>
      <c r="H43" s="21"/>
      <c r="I43" s="21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CASTELBALL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IV38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6.28125" style="0" customWidth="1"/>
    <col min="3" max="3" width="14.421875" style="0" customWidth="1"/>
    <col min="4" max="4" width="6.8515625" style="0" customWidth="1"/>
    <col min="6" max="61" width="5.28125" style="0" customWidth="1"/>
  </cols>
  <sheetData>
    <row r="1" spans="1:61" ht="20.25">
      <c r="A1" s="129" t="s">
        <v>4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256" s="3" customFormat="1" ht="12.75" customHeight="1">
      <c r="A2" s="50"/>
      <c r="B2" s="50"/>
      <c r="C2" s="50"/>
      <c r="D2" s="50"/>
      <c r="E2" s="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61" ht="12.75">
      <c r="A3" s="2"/>
      <c r="B3" s="2"/>
      <c r="C3" s="2"/>
      <c r="D3" s="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197</v>
      </c>
      <c r="B5" s="20" t="s">
        <v>198</v>
      </c>
      <c r="C5" s="19"/>
      <c r="D5" s="56">
        <v>16</v>
      </c>
      <c r="E5" s="2"/>
      <c r="F5" s="59">
        <v>12</v>
      </c>
      <c r="G5" s="59"/>
      <c r="H5" s="96">
        <v>10</v>
      </c>
      <c r="I5" s="59"/>
      <c r="J5" s="88">
        <v>18</v>
      </c>
      <c r="K5" s="62"/>
      <c r="L5" s="62">
        <v>26</v>
      </c>
      <c r="M5" s="62"/>
      <c r="N5" s="59">
        <v>22</v>
      </c>
      <c r="O5" s="59"/>
      <c r="P5" s="59">
        <v>10</v>
      </c>
      <c r="Q5" s="59"/>
      <c r="R5" s="59">
        <v>23</v>
      </c>
      <c r="S5" s="59"/>
      <c r="T5" s="59">
        <v>17</v>
      </c>
      <c r="U5" s="59"/>
      <c r="V5" s="59">
        <v>11</v>
      </c>
      <c r="W5" s="59"/>
      <c r="X5" s="59">
        <v>30</v>
      </c>
      <c r="Y5" s="59"/>
      <c r="Z5" s="59">
        <v>18</v>
      </c>
      <c r="AA5" s="59"/>
      <c r="AB5" s="59">
        <v>14</v>
      </c>
      <c r="AC5" s="59"/>
      <c r="AD5" s="59">
        <v>16</v>
      </c>
      <c r="AE5" s="59"/>
      <c r="AF5" s="59">
        <v>18</v>
      </c>
      <c r="AG5" s="59"/>
      <c r="AH5" s="59">
        <v>26</v>
      </c>
      <c r="AI5" s="59"/>
      <c r="AJ5" s="59">
        <v>18</v>
      </c>
      <c r="AK5" s="59"/>
      <c r="AL5" s="59">
        <v>15</v>
      </c>
      <c r="AM5" s="59"/>
      <c r="AN5" s="59">
        <v>15</v>
      </c>
      <c r="AO5" s="59"/>
      <c r="AP5" s="59">
        <v>11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19" t="s">
        <v>199</v>
      </c>
      <c r="B6" s="20" t="s">
        <v>198</v>
      </c>
      <c r="C6" s="19"/>
      <c r="D6" s="56">
        <v>1</v>
      </c>
      <c r="E6" s="57"/>
      <c r="F6" s="71">
        <v>25</v>
      </c>
      <c r="G6" s="64"/>
      <c r="H6" s="89">
        <v>14</v>
      </c>
      <c r="I6" s="64"/>
      <c r="J6" s="66">
        <v>30</v>
      </c>
      <c r="K6" s="67"/>
      <c r="L6" s="67">
        <v>9</v>
      </c>
      <c r="M6" s="67"/>
      <c r="N6" s="64">
        <v>13</v>
      </c>
      <c r="O6" s="64"/>
      <c r="P6" s="64">
        <v>17</v>
      </c>
      <c r="Q6" s="64"/>
      <c r="R6" s="64">
        <v>31</v>
      </c>
      <c r="S6" s="64"/>
      <c r="T6" s="65">
        <v>4</v>
      </c>
      <c r="U6" s="64"/>
      <c r="V6" s="64">
        <v>39</v>
      </c>
      <c r="W6" s="64"/>
      <c r="X6" s="64">
        <v>12</v>
      </c>
      <c r="Y6" s="64"/>
      <c r="Z6" s="64">
        <v>19</v>
      </c>
      <c r="AA6" s="64"/>
      <c r="AB6" s="64">
        <v>15</v>
      </c>
      <c r="AC6" s="64"/>
      <c r="AD6" s="64">
        <v>20</v>
      </c>
      <c r="AE6" s="64"/>
      <c r="AF6" s="64">
        <v>18</v>
      </c>
      <c r="AG6" s="64"/>
      <c r="AH6" s="65">
        <v>-8</v>
      </c>
      <c r="AI6" s="64"/>
      <c r="AJ6" s="64">
        <v>37</v>
      </c>
      <c r="AK6" s="64"/>
      <c r="AL6" s="65">
        <v>7</v>
      </c>
      <c r="AM6" s="64"/>
      <c r="AN6" s="64">
        <v>14</v>
      </c>
      <c r="AO6" s="64"/>
      <c r="AP6" s="65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19" t="s">
        <v>200</v>
      </c>
      <c r="B7" s="20" t="s">
        <v>151</v>
      </c>
      <c r="C7" s="19"/>
      <c r="D7" s="56">
        <v>1</v>
      </c>
      <c r="E7" s="2"/>
      <c r="F7" s="71">
        <v>8</v>
      </c>
      <c r="G7" s="64"/>
      <c r="H7" s="64">
        <v>17</v>
      </c>
      <c r="I7" s="64"/>
      <c r="J7" s="66">
        <v>15</v>
      </c>
      <c r="K7" s="67"/>
      <c r="L7" s="67">
        <v>11</v>
      </c>
      <c r="M7" s="67"/>
      <c r="N7" s="65">
        <v>4</v>
      </c>
      <c r="O7" s="64"/>
      <c r="P7" s="64">
        <v>21</v>
      </c>
      <c r="Q7" s="64"/>
      <c r="R7" s="65"/>
      <c r="S7" s="64"/>
      <c r="T7" s="64">
        <v>7</v>
      </c>
      <c r="U7" s="64"/>
      <c r="V7" s="64">
        <v>21</v>
      </c>
      <c r="W7" s="64"/>
      <c r="X7" s="65"/>
      <c r="Y7" s="64"/>
      <c r="Z7" s="65"/>
      <c r="AA7" s="64"/>
      <c r="AB7" s="65"/>
      <c r="AC7" s="64"/>
      <c r="AD7" s="65"/>
      <c r="AE7" s="64"/>
      <c r="AF7" s="65"/>
      <c r="AG7" s="64"/>
      <c r="AH7" s="65"/>
      <c r="AI7" s="64"/>
      <c r="AJ7" s="64">
        <v>13</v>
      </c>
      <c r="AK7" s="64"/>
      <c r="AL7" s="64">
        <v>14</v>
      </c>
      <c r="AM7" s="64"/>
      <c r="AN7" s="64">
        <v>17</v>
      </c>
      <c r="AO7" s="64"/>
      <c r="AP7" s="64">
        <v>11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76</v>
      </c>
      <c r="B8" s="20" t="s">
        <v>201</v>
      </c>
      <c r="C8" s="19"/>
      <c r="D8" s="56">
        <f>31+100</f>
        <v>131</v>
      </c>
      <c r="E8" s="57"/>
      <c r="F8" s="73">
        <v>8</v>
      </c>
      <c r="G8" s="64"/>
      <c r="H8" s="90">
        <v>12</v>
      </c>
      <c r="I8" s="64"/>
      <c r="J8" s="66">
        <v>12</v>
      </c>
      <c r="K8" s="67"/>
      <c r="L8" s="68">
        <v>1</v>
      </c>
      <c r="M8" s="67"/>
      <c r="N8" s="64">
        <v>11</v>
      </c>
      <c r="O8" s="64"/>
      <c r="P8" s="65">
        <v>2</v>
      </c>
      <c r="Q8" s="64"/>
      <c r="R8" s="65">
        <v>0</v>
      </c>
      <c r="S8" s="64"/>
      <c r="T8" s="64">
        <v>8</v>
      </c>
      <c r="U8" s="64"/>
      <c r="V8" s="65">
        <v>3</v>
      </c>
      <c r="W8" s="64"/>
      <c r="X8" s="64">
        <v>2</v>
      </c>
      <c r="Y8" s="64"/>
      <c r="Z8" s="65">
        <v>5</v>
      </c>
      <c r="AA8" s="64"/>
      <c r="AB8" s="65">
        <v>3</v>
      </c>
      <c r="AC8" s="64"/>
      <c r="AD8" s="65">
        <v>2</v>
      </c>
      <c r="AE8" s="64"/>
      <c r="AF8" s="65">
        <v>9</v>
      </c>
      <c r="AG8" s="64"/>
      <c r="AH8" s="64">
        <v>9</v>
      </c>
      <c r="AI8" s="64"/>
      <c r="AJ8" s="65"/>
      <c r="AK8" s="64"/>
      <c r="AL8" s="64">
        <v>29</v>
      </c>
      <c r="AM8" s="64"/>
      <c r="AN8" s="64">
        <v>34</v>
      </c>
      <c r="AO8" s="64"/>
      <c r="AP8" s="64">
        <v>27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121</v>
      </c>
      <c r="B9" s="20" t="s">
        <v>202</v>
      </c>
      <c r="C9" s="19"/>
      <c r="D9" s="56">
        <f>66+1</f>
        <v>67</v>
      </c>
      <c r="E9" s="57"/>
      <c r="F9" s="71">
        <v>13</v>
      </c>
      <c r="G9" s="64"/>
      <c r="H9" s="91">
        <v>9</v>
      </c>
      <c r="I9" s="64"/>
      <c r="J9" s="66">
        <v>37</v>
      </c>
      <c r="K9" s="67"/>
      <c r="L9" s="67">
        <v>24</v>
      </c>
      <c r="M9" s="67"/>
      <c r="N9" s="64">
        <v>32</v>
      </c>
      <c r="O9" s="64"/>
      <c r="P9" s="64">
        <v>25</v>
      </c>
      <c r="Q9" s="64"/>
      <c r="R9" s="64">
        <v>25</v>
      </c>
      <c r="S9" s="64"/>
      <c r="T9" s="64">
        <v>26</v>
      </c>
      <c r="U9" s="64"/>
      <c r="V9" s="64">
        <v>13</v>
      </c>
      <c r="W9" s="64"/>
      <c r="X9" s="64">
        <v>17</v>
      </c>
      <c r="Y9" s="64"/>
      <c r="Z9" s="65">
        <v>3</v>
      </c>
      <c r="AA9" s="64"/>
      <c r="AB9" s="65">
        <v>1</v>
      </c>
      <c r="AC9" s="64"/>
      <c r="AD9" s="65">
        <v>4</v>
      </c>
      <c r="AE9" s="64"/>
      <c r="AF9" s="64">
        <v>11</v>
      </c>
      <c r="AG9" s="64"/>
      <c r="AH9" s="64">
        <v>12</v>
      </c>
      <c r="AI9" s="64"/>
      <c r="AJ9" s="65"/>
      <c r="AK9" s="64"/>
      <c r="AL9" s="64">
        <v>16</v>
      </c>
      <c r="AM9" s="64"/>
      <c r="AN9" s="64">
        <v>10</v>
      </c>
      <c r="AO9" s="64"/>
      <c r="AP9" s="64">
        <v>24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203</v>
      </c>
      <c r="B10" s="20" t="s">
        <v>163</v>
      </c>
      <c r="C10" s="19"/>
      <c r="D10" s="56">
        <v>67</v>
      </c>
      <c r="E10" s="2"/>
      <c r="F10" s="64">
        <v>16</v>
      </c>
      <c r="G10" s="64"/>
      <c r="H10" s="21">
        <v>13</v>
      </c>
      <c r="I10" s="64"/>
      <c r="J10" s="66">
        <v>32</v>
      </c>
      <c r="K10" s="67"/>
      <c r="L10" s="67">
        <v>24</v>
      </c>
      <c r="M10" s="67"/>
      <c r="N10" s="64">
        <v>24</v>
      </c>
      <c r="O10" s="64"/>
      <c r="P10" s="64">
        <v>21</v>
      </c>
      <c r="Q10" s="64"/>
      <c r="R10" s="64">
        <v>30</v>
      </c>
      <c r="S10" s="64"/>
      <c r="T10" s="64">
        <v>31</v>
      </c>
      <c r="U10" s="64"/>
      <c r="V10" s="64">
        <v>19</v>
      </c>
      <c r="W10" s="64"/>
      <c r="X10" s="64">
        <v>18</v>
      </c>
      <c r="Y10" s="64"/>
      <c r="Z10" s="64">
        <v>26</v>
      </c>
      <c r="AA10" s="64"/>
      <c r="AB10" s="64">
        <v>10</v>
      </c>
      <c r="AC10" s="64"/>
      <c r="AD10" s="64">
        <v>32</v>
      </c>
      <c r="AE10" s="64"/>
      <c r="AF10" s="65">
        <v>8</v>
      </c>
      <c r="AG10" s="64"/>
      <c r="AH10" s="64">
        <v>34</v>
      </c>
      <c r="AI10" s="64"/>
      <c r="AJ10" s="64">
        <v>28</v>
      </c>
      <c r="AK10" s="64"/>
      <c r="AL10" s="64">
        <v>35</v>
      </c>
      <c r="AM10" s="64"/>
      <c r="AN10" s="65">
        <v>6</v>
      </c>
      <c r="AO10" s="64"/>
      <c r="AP10" s="64">
        <v>12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204</v>
      </c>
      <c r="B11" s="20" t="s">
        <v>165</v>
      </c>
      <c r="C11" s="19"/>
      <c r="D11" s="56">
        <v>10</v>
      </c>
      <c r="E11" s="2"/>
      <c r="F11" s="64">
        <v>18</v>
      </c>
      <c r="G11" s="64"/>
      <c r="H11" s="60">
        <v>9</v>
      </c>
      <c r="I11" s="64"/>
      <c r="J11" s="66">
        <v>11</v>
      </c>
      <c r="K11" s="67"/>
      <c r="L11" s="67">
        <v>7</v>
      </c>
      <c r="M11" s="67"/>
      <c r="N11" s="65">
        <v>-1</v>
      </c>
      <c r="O11" s="64"/>
      <c r="P11" s="65">
        <v>6</v>
      </c>
      <c r="Q11" s="64"/>
      <c r="R11" s="65">
        <v>16</v>
      </c>
      <c r="S11" s="64"/>
      <c r="T11" s="65">
        <v>4</v>
      </c>
      <c r="U11" s="64"/>
      <c r="V11" s="64">
        <v>14</v>
      </c>
      <c r="W11" s="64"/>
      <c r="X11" s="65">
        <v>-3</v>
      </c>
      <c r="Y11" s="64"/>
      <c r="Z11" s="64">
        <v>17</v>
      </c>
      <c r="AA11" s="64"/>
      <c r="AB11" s="64">
        <v>5</v>
      </c>
      <c r="AC11" s="64"/>
      <c r="AD11" s="64">
        <v>11</v>
      </c>
      <c r="AE11" s="64"/>
      <c r="AF11" s="64">
        <v>15</v>
      </c>
      <c r="AG11" s="64"/>
      <c r="AH11" s="65"/>
      <c r="AI11" s="64"/>
      <c r="AJ11" s="65">
        <v>5</v>
      </c>
      <c r="AK11" s="64"/>
      <c r="AL11" s="65">
        <v>5</v>
      </c>
      <c r="AM11" s="64"/>
      <c r="AN11" s="64">
        <v>11</v>
      </c>
      <c r="AO11" s="64"/>
      <c r="AP11" s="64">
        <v>22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205</v>
      </c>
      <c r="B12" s="20" t="s">
        <v>165</v>
      </c>
      <c r="C12" s="19"/>
      <c r="D12" s="56">
        <v>8</v>
      </c>
      <c r="E12" s="57"/>
      <c r="F12" s="71">
        <v>14</v>
      </c>
      <c r="G12" s="64"/>
      <c r="H12" s="89">
        <v>14</v>
      </c>
      <c r="I12" s="64"/>
      <c r="J12" s="66">
        <v>14</v>
      </c>
      <c r="K12" s="67"/>
      <c r="L12" s="68">
        <v>0</v>
      </c>
      <c r="M12" s="67"/>
      <c r="N12" s="64">
        <v>23</v>
      </c>
      <c r="O12" s="64"/>
      <c r="P12" s="64">
        <v>15</v>
      </c>
      <c r="Q12" s="64"/>
      <c r="R12" s="64">
        <v>16</v>
      </c>
      <c r="S12" s="64"/>
      <c r="T12" s="64">
        <v>15</v>
      </c>
      <c r="U12" s="64"/>
      <c r="V12" s="65">
        <v>1</v>
      </c>
      <c r="W12" s="64"/>
      <c r="X12" s="64">
        <v>11</v>
      </c>
      <c r="Y12" s="64"/>
      <c r="Z12" s="64">
        <v>6</v>
      </c>
      <c r="AA12" s="64"/>
      <c r="AB12" s="65">
        <v>0</v>
      </c>
      <c r="AC12" s="64"/>
      <c r="AD12" s="64">
        <v>15</v>
      </c>
      <c r="AE12" s="64"/>
      <c r="AF12" s="64">
        <v>12</v>
      </c>
      <c r="AG12" s="64"/>
      <c r="AH12" s="65"/>
      <c r="AI12" s="64"/>
      <c r="AJ12" s="64">
        <v>18</v>
      </c>
      <c r="AK12" s="64"/>
      <c r="AL12" s="65">
        <v>8</v>
      </c>
      <c r="AM12" s="64"/>
      <c r="AN12" s="64">
        <v>26</v>
      </c>
      <c r="AO12" s="64"/>
      <c r="AP12" s="64">
        <v>13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206</v>
      </c>
      <c r="B13" s="20" t="s">
        <v>207</v>
      </c>
      <c r="C13" s="19"/>
      <c r="D13" s="56">
        <v>50</v>
      </c>
      <c r="E13" s="57"/>
      <c r="F13" s="73">
        <v>6</v>
      </c>
      <c r="G13" s="64"/>
      <c r="H13" s="89">
        <v>13</v>
      </c>
      <c r="I13" s="64"/>
      <c r="J13" s="69">
        <v>6</v>
      </c>
      <c r="K13" s="67"/>
      <c r="L13" s="67">
        <v>24</v>
      </c>
      <c r="M13" s="67"/>
      <c r="N13" s="64">
        <v>24</v>
      </c>
      <c r="O13" s="64"/>
      <c r="P13" s="64">
        <v>36</v>
      </c>
      <c r="Q13" s="64"/>
      <c r="R13" s="64">
        <v>22</v>
      </c>
      <c r="S13" s="64"/>
      <c r="T13" s="64">
        <v>19</v>
      </c>
      <c r="U13" s="64"/>
      <c r="V13" s="65">
        <v>0</v>
      </c>
      <c r="W13" s="64"/>
      <c r="X13" s="64">
        <v>24</v>
      </c>
      <c r="Y13" s="64"/>
      <c r="Z13" s="64">
        <v>27</v>
      </c>
      <c r="AA13" s="64"/>
      <c r="AB13" s="64">
        <v>8</v>
      </c>
      <c r="AC13" s="64"/>
      <c r="AD13" s="64">
        <v>8</v>
      </c>
      <c r="AE13" s="64"/>
      <c r="AF13" s="64">
        <v>33</v>
      </c>
      <c r="AG13" s="64"/>
      <c r="AH13" s="64">
        <v>26</v>
      </c>
      <c r="AI13" s="64"/>
      <c r="AJ13" s="65">
        <v>5</v>
      </c>
      <c r="AK13" s="64"/>
      <c r="AL13" s="64">
        <v>34</v>
      </c>
      <c r="AM13" s="64"/>
      <c r="AN13" s="64">
        <v>19</v>
      </c>
      <c r="AO13" s="64"/>
      <c r="AP13" s="64">
        <v>17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208</v>
      </c>
      <c r="B14" s="20" t="s">
        <v>189</v>
      </c>
      <c r="C14" s="19"/>
      <c r="D14" s="56">
        <v>51</v>
      </c>
      <c r="E14" s="2"/>
      <c r="F14" s="64">
        <v>10</v>
      </c>
      <c r="G14" s="64"/>
      <c r="H14" s="64">
        <v>18</v>
      </c>
      <c r="I14" s="64"/>
      <c r="J14" s="69">
        <v>1</v>
      </c>
      <c r="K14" s="67"/>
      <c r="L14" s="67">
        <v>25</v>
      </c>
      <c r="M14" s="67"/>
      <c r="N14" s="65"/>
      <c r="O14" s="64"/>
      <c r="P14" s="65">
        <v>-1</v>
      </c>
      <c r="Q14" s="64"/>
      <c r="R14" s="64">
        <v>28</v>
      </c>
      <c r="S14" s="64"/>
      <c r="T14" s="64">
        <v>29</v>
      </c>
      <c r="U14" s="64"/>
      <c r="V14" s="64">
        <v>18</v>
      </c>
      <c r="W14" s="64"/>
      <c r="X14" s="64">
        <v>4</v>
      </c>
      <c r="Y14" s="64"/>
      <c r="Z14" s="64">
        <v>11</v>
      </c>
      <c r="AA14" s="64"/>
      <c r="AB14" s="64">
        <v>3</v>
      </c>
      <c r="AC14" s="64"/>
      <c r="AD14" s="64">
        <v>19</v>
      </c>
      <c r="AE14" s="64"/>
      <c r="AF14" s="64">
        <v>21</v>
      </c>
      <c r="AG14" s="64"/>
      <c r="AH14" s="64">
        <v>18</v>
      </c>
      <c r="AI14" s="64"/>
      <c r="AJ14" s="64">
        <v>34</v>
      </c>
      <c r="AK14" s="64"/>
      <c r="AL14" s="65">
        <v>5</v>
      </c>
      <c r="AM14" s="64"/>
      <c r="AN14" s="65">
        <v>10</v>
      </c>
      <c r="AO14" s="64"/>
      <c r="AP14" s="65">
        <v>-1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209</v>
      </c>
      <c r="B15" s="20" t="s">
        <v>189</v>
      </c>
      <c r="C15" s="19"/>
      <c r="D15" s="56">
        <v>42</v>
      </c>
      <c r="E15" s="57"/>
      <c r="F15" s="71">
        <v>16</v>
      </c>
      <c r="G15" s="64"/>
      <c r="H15" s="91">
        <v>-4</v>
      </c>
      <c r="I15" s="64"/>
      <c r="J15" s="69">
        <v>-4</v>
      </c>
      <c r="K15" s="67"/>
      <c r="L15" s="67">
        <v>18</v>
      </c>
      <c r="M15" s="67"/>
      <c r="N15" s="65"/>
      <c r="O15" s="64"/>
      <c r="P15" s="64">
        <v>26</v>
      </c>
      <c r="Q15" s="64"/>
      <c r="R15" s="64">
        <v>30</v>
      </c>
      <c r="S15" s="64"/>
      <c r="T15" s="65">
        <v>4</v>
      </c>
      <c r="U15" s="64"/>
      <c r="V15" s="65">
        <v>2</v>
      </c>
      <c r="W15" s="64"/>
      <c r="X15" s="65">
        <v>1</v>
      </c>
      <c r="Y15" s="64"/>
      <c r="Z15" s="65">
        <v>5</v>
      </c>
      <c r="AA15" s="64"/>
      <c r="AB15" s="65">
        <v>-1</v>
      </c>
      <c r="AC15" s="64"/>
      <c r="AD15" s="64">
        <v>7</v>
      </c>
      <c r="AE15" s="64"/>
      <c r="AF15" s="64">
        <v>11</v>
      </c>
      <c r="AG15" s="64"/>
      <c r="AH15" s="71">
        <v>7</v>
      </c>
      <c r="AI15" s="64"/>
      <c r="AJ15" s="64">
        <v>6</v>
      </c>
      <c r="AK15" s="64"/>
      <c r="AL15" s="64">
        <v>18</v>
      </c>
      <c r="AM15" s="64"/>
      <c r="AN15" s="64">
        <v>27</v>
      </c>
      <c r="AO15" s="64"/>
      <c r="AP15" s="64">
        <v>15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210</v>
      </c>
      <c r="B16" s="20" t="s">
        <v>211</v>
      </c>
      <c r="C16" s="19"/>
      <c r="D16" s="56">
        <v>51</v>
      </c>
      <c r="E16" s="57"/>
      <c r="F16" s="73">
        <v>3</v>
      </c>
      <c r="G16" s="64"/>
      <c r="H16" s="89">
        <v>12</v>
      </c>
      <c r="I16" s="64"/>
      <c r="J16" s="69">
        <v>-4</v>
      </c>
      <c r="K16" s="67"/>
      <c r="L16" s="68"/>
      <c r="M16" s="67"/>
      <c r="N16" s="64">
        <v>8</v>
      </c>
      <c r="O16" s="64"/>
      <c r="P16" s="65">
        <v>-2</v>
      </c>
      <c r="Q16" s="67"/>
      <c r="R16" s="65">
        <v>4</v>
      </c>
      <c r="S16" s="64"/>
      <c r="T16" s="64">
        <v>16</v>
      </c>
      <c r="U16" s="64"/>
      <c r="V16" s="64">
        <v>31</v>
      </c>
      <c r="W16" s="64"/>
      <c r="X16" s="64">
        <v>7</v>
      </c>
      <c r="Y16" s="64"/>
      <c r="Z16" s="64">
        <v>10</v>
      </c>
      <c r="AA16" s="64"/>
      <c r="AB16" s="64">
        <v>13</v>
      </c>
      <c r="AC16" s="64"/>
      <c r="AD16" s="65">
        <v>1</v>
      </c>
      <c r="AE16" s="64"/>
      <c r="AF16" s="65">
        <v>-2</v>
      </c>
      <c r="AG16" s="64"/>
      <c r="AH16" s="65">
        <v>0</v>
      </c>
      <c r="AI16" s="64"/>
      <c r="AJ16" s="65"/>
      <c r="AK16" s="64"/>
      <c r="AL16" s="64">
        <v>14</v>
      </c>
      <c r="AM16" s="64"/>
      <c r="AN16" s="65"/>
      <c r="AO16" s="64"/>
      <c r="AP16" s="65">
        <v>-1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106</v>
      </c>
      <c r="B17" s="20" t="s">
        <v>211</v>
      </c>
      <c r="C17" s="19"/>
      <c r="D17" s="56">
        <f>4+3</f>
        <v>7</v>
      </c>
      <c r="E17" s="2"/>
      <c r="F17" s="65">
        <v>6</v>
      </c>
      <c r="G17" s="64"/>
      <c r="H17" s="60">
        <v>9</v>
      </c>
      <c r="I17" s="64"/>
      <c r="J17" s="69">
        <v>6</v>
      </c>
      <c r="K17" s="67"/>
      <c r="L17" s="68">
        <v>-4</v>
      </c>
      <c r="M17" s="67"/>
      <c r="N17" s="65">
        <v>0</v>
      </c>
      <c r="O17" s="64"/>
      <c r="P17" s="65">
        <v>2</v>
      </c>
      <c r="Q17" s="64"/>
      <c r="R17" s="64">
        <v>18</v>
      </c>
      <c r="S17" s="64"/>
      <c r="T17" s="65">
        <v>-5</v>
      </c>
      <c r="U17" s="64"/>
      <c r="V17" s="65">
        <v>7</v>
      </c>
      <c r="W17" s="64"/>
      <c r="X17" s="65"/>
      <c r="Y17" s="64"/>
      <c r="Z17" s="64">
        <v>15</v>
      </c>
      <c r="AA17" s="64"/>
      <c r="AB17" s="64">
        <v>18</v>
      </c>
      <c r="AC17" s="64"/>
      <c r="AD17" s="64">
        <v>9</v>
      </c>
      <c r="AE17" s="64"/>
      <c r="AF17" s="65">
        <v>9</v>
      </c>
      <c r="AG17" s="64"/>
      <c r="AH17" s="64">
        <v>3</v>
      </c>
      <c r="AI17" s="64"/>
      <c r="AJ17" s="64">
        <v>10</v>
      </c>
      <c r="AK17" s="64"/>
      <c r="AL17" s="64">
        <v>24</v>
      </c>
      <c r="AM17" s="64"/>
      <c r="AN17" s="65">
        <v>4</v>
      </c>
      <c r="AO17" s="64"/>
      <c r="AP17" s="65">
        <v>10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212</v>
      </c>
      <c r="B18" s="20" t="s">
        <v>195</v>
      </c>
      <c r="C18" s="19"/>
      <c r="D18" s="56">
        <v>24</v>
      </c>
      <c r="E18" s="57"/>
      <c r="F18" s="71">
        <v>21</v>
      </c>
      <c r="G18" s="64"/>
      <c r="H18" s="91"/>
      <c r="I18" s="64"/>
      <c r="J18" s="66">
        <v>20</v>
      </c>
      <c r="K18" s="67"/>
      <c r="L18" s="67">
        <v>17</v>
      </c>
      <c r="M18" s="67"/>
      <c r="N18" s="64">
        <v>16</v>
      </c>
      <c r="O18" s="64"/>
      <c r="P18" s="67">
        <v>16</v>
      </c>
      <c r="Q18" s="64"/>
      <c r="R18" s="64">
        <v>30</v>
      </c>
      <c r="S18" s="64"/>
      <c r="T18" s="64">
        <v>17</v>
      </c>
      <c r="U18" s="64"/>
      <c r="V18" s="64">
        <v>12</v>
      </c>
      <c r="W18" s="64"/>
      <c r="X18" s="64">
        <v>13</v>
      </c>
      <c r="Y18" s="64"/>
      <c r="Z18" s="64">
        <v>26</v>
      </c>
      <c r="AA18" s="64"/>
      <c r="AB18" s="64">
        <v>18</v>
      </c>
      <c r="AC18" s="64"/>
      <c r="AD18" s="64">
        <v>20</v>
      </c>
      <c r="AE18" s="64"/>
      <c r="AF18" s="64">
        <v>11</v>
      </c>
      <c r="AG18" s="64"/>
      <c r="AH18" s="64">
        <v>23</v>
      </c>
      <c r="AI18" s="64"/>
      <c r="AJ18" s="64">
        <v>19</v>
      </c>
      <c r="AK18" s="64"/>
      <c r="AL18" s="64">
        <v>14</v>
      </c>
      <c r="AM18" s="64"/>
      <c r="AN18" s="64">
        <v>14</v>
      </c>
      <c r="AO18" s="64"/>
      <c r="AP18" s="65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213</v>
      </c>
      <c r="B19" s="20" t="s">
        <v>171</v>
      </c>
      <c r="C19" s="19"/>
      <c r="D19" s="56">
        <v>16</v>
      </c>
      <c r="E19" s="2"/>
      <c r="F19" s="79">
        <v>7</v>
      </c>
      <c r="G19" s="78"/>
      <c r="H19" s="97">
        <v>11</v>
      </c>
      <c r="I19" s="78"/>
      <c r="J19" s="93">
        <v>9</v>
      </c>
      <c r="K19" s="94"/>
      <c r="L19" s="98">
        <v>3</v>
      </c>
      <c r="M19" s="94"/>
      <c r="N19" s="78">
        <v>10</v>
      </c>
      <c r="O19" s="78"/>
      <c r="P19" s="78">
        <v>4</v>
      </c>
      <c r="Q19" s="78"/>
      <c r="R19" s="79">
        <v>13</v>
      </c>
      <c r="S19" s="78"/>
      <c r="T19" s="79">
        <v>1</v>
      </c>
      <c r="U19" s="78"/>
      <c r="V19" s="78">
        <v>18</v>
      </c>
      <c r="W19" s="78"/>
      <c r="X19" s="79"/>
      <c r="Y19" s="78"/>
      <c r="Z19" s="79">
        <v>3</v>
      </c>
      <c r="AA19" s="78"/>
      <c r="AB19" s="78">
        <v>13</v>
      </c>
      <c r="AC19" s="78"/>
      <c r="AD19" s="79">
        <v>0</v>
      </c>
      <c r="AE19" s="78"/>
      <c r="AF19" s="78">
        <v>22</v>
      </c>
      <c r="AG19" s="78"/>
      <c r="AH19" s="78">
        <v>12</v>
      </c>
      <c r="AI19" s="78"/>
      <c r="AJ19" s="78">
        <v>12</v>
      </c>
      <c r="AK19" s="78"/>
      <c r="AL19" s="79">
        <v>3</v>
      </c>
      <c r="AM19" s="78"/>
      <c r="AN19" s="79">
        <v>1</v>
      </c>
      <c r="AO19" s="78"/>
      <c r="AP19" s="78">
        <v>15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SUM(F5:G19)-F8-F13-F16-F17-F19</f>
        <v>153</v>
      </c>
      <c r="G20" s="133"/>
      <c r="H20" s="133">
        <f>SUM(H5:I19)-H9-H11-H15-H17-H18</f>
        <v>134</v>
      </c>
      <c r="I20" s="133"/>
      <c r="J20" s="133">
        <f>SUM(J5:K19)-J13-J14-J15-J16-J17</f>
        <v>198</v>
      </c>
      <c r="K20" s="133"/>
      <c r="L20" s="133">
        <f>SUM(L5:M19)-L8-L12-L16-L17-L19</f>
        <v>185</v>
      </c>
      <c r="M20" s="133"/>
      <c r="N20" s="133">
        <f>SUM(N5:O19)-N7-N11-N14-N15-N17</f>
        <v>183</v>
      </c>
      <c r="O20" s="133"/>
      <c r="P20" s="133">
        <f>SUM(P5:Q19)-P8-P11-P14-P16-P17</f>
        <v>191</v>
      </c>
      <c r="Q20" s="133"/>
      <c r="R20" s="133">
        <f>SUM(R5:S19)-R7-R8-R11-R16-R19</f>
        <v>253</v>
      </c>
      <c r="S20" s="133"/>
      <c r="T20" s="133">
        <f>SUM(T5:U19)-T6-T11-T15-T17-T19</f>
        <v>185</v>
      </c>
      <c r="U20" s="133"/>
      <c r="V20" s="133">
        <f>SUM(V5:W19)-V8-V12-V13-V15-V17</f>
        <v>196</v>
      </c>
      <c r="W20" s="133"/>
      <c r="X20" s="133">
        <f>SUM(X5:Y19)-X7-X11-X15-X17-X19</f>
        <v>138</v>
      </c>
      <c r="Y20" s="133"/>
      <c r="Z20" s="133">
        <f>SUM(Z5:AA19)-Z7-Z8-Z9-Z15-Z19</f>
        <v>175</v>
      </c>
      <c r="AA20" s="133"/>
      <c r="AB20" s="133">
        <f>SUM(AB5:AC19)-AB7-AB8-AB9-AB12-AB15</f>
        <v>117</v>
      </c>
      <c r="AC20" s="133"/>
      <c r="AD20" s="133">
        <f>SUM(AD5:AE19)-AD7-AD8-AD9-AD16-AD19</f>
        <v>157</v>
      </c>
      <c r="AE20" s="133"/>
      <c r="AF20" s="133">
        <f>SUM(AF5:AG19)-AF7-AF8-AF10-AF16-AF17</f>
        <v>172</v>
      </c>
      <c r="AG20" s="133"/>
      <c r="AH20" s="133">
        <f>SUM(AH5:AI19)-AH6-AH7-AH11-AH12-AH16</f>
        <v>170</v>
      </c>
      <c r="AI20" s="133"/>
      <c r="AJ20" s="133">
        <f>SUM(AJ5:AK19)-AJ8-AJ9-AJ11-AJ13-AJ16</f>
        <v>195</v>
      </c>
      <c r="AK20" s="133"/>
      <c r="AL20" s="133">
        <f>SUM(AL5:AM19)-AL6-AL11-AL12-AL14-AL19</f>
        <v>213</v>
      </c>
      <c r="AM20" s="133"/>
      <c r="AN20" s="133">
        <f>SUM(AN5:AO19)-AN10-AN14-AN17-AN19</f>
        <v>187</v>
      </c>
      <c r="AO20" s="133"/>
      <c r="AP20" s="133">
        <f>SUM(AP5:AQ19)-AP14-AP16-AP17</f>
        <v>167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</f>
        <v>8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31" ht="12.75">
      <c r="E31" s="99"/>
    </row>
    <row r="32" ht="12.75">
      <c r="E32" s="99"/>
    </row>
    <row r="33" ht="12.75">
      <c r="E33" s="99"/>
    </row>
    <row r="35" ht="12.75">
      <c r="E35" s="99"/>
    </row>
    <row r="36" ht="12.75">
      <c r="E36" s="99"/>
    </row>
    <row r="37" ht="12.75">
      <c r="E37" s="99"/>
    </row>
    <row r="38" ht="12.75">
      <c r="E38" s="99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CINGHIALOTTI 19-20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BI24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0.7109375" style="0" customWidth="1"/>
    <col min="3" max="3" width="14.28125" style="0" customWidth="1"/>
    <col min="4" max="4" width="6.8515625" style="0" customWidth="1"/>
    <col min="6" max="61" width="5.28125" style="0" customWidth="1"/>
  </cols>
  <sheetData>
    <row r="1" spans="1:61" ht="20.25">
      <c r="A1" s="129" t="s">
        <v>6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2.75" customHeight="1">
      <c r="A2" s="50"/>
      <c r="B2" s="50"/>
      <c r="C2" s="50"/>
      <c r="D2" s="50"/>
      <c r="E2" s="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2.75">
      <c r="A3" s="2"/>
      <c r="B3" s="2"/>
      <c r="C3" s="2"/>
      <c r="D3" s="2"/>
      <c r="E3" s="55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19" t="s">
        <v>214</v>
      </c>
      <c r="B5" s="20" t="s">
        <v>215</v>
      </c>
      <c r="C5" s="19"/>
      <c r="D5" s="56">
        <v>50</v>
      </c>
      <c r="E5" s="2"/>
      <c r="F5" s="58">
        <v>7</v>
      </c>
      <c r="G5" s="59"/>
      <c r="H5" s="96">
        <v>14</v>
      </c>
      <c r="I5" s="59"/>
      <c r="J5" s="88">
        <v>35</v>
      </c>
      <c r="K5" s="62"/>
      <c r="L5" s="63">
        <v>9</v>
      </c>
      <c r="M5" s="62"/>
      <c r="N5" s="59">
        <v>11</v>
      </c>
      <c r="O5" s="59"/>
      <c r="P5" s="59">
        <v>21</v>
      </c>
      <c r="Q5" s="59"/>
      <c r="R5" s="58">
        <v>4</v>
      </c>
      <c r="S5" s="59"/>
      <c r="T5" s="58"/>
      <c r="U5" s="59"/>
      <c r="V5" s="58"/>
      <c r="W5" s="59"/>
      <c r="X5" s="59">
        <v>22</v>
      </c>
      <c r="Y5" s="59"/>
      <c r="Z5" s="59">
        <v>16</v>
      </c>
      <c r="AA5" s="59"/>
      <c r="AB5" s="58">
        <v>3</v>
      </c>
      <c r="AC5" s="59"/>
      <c r="AD5" s="58"/>
      <c r="AE5" s="59"/>
      <c r="AF5" s="59">
        <v>40</v>
      </c>
      <c r="AG5" s="59"/>
      <c r="AH5" s="59">
        <v>30</v>
      </c>
      <c r="AI5" s="59"/>
      <c r="AJ5" s="59">
        <v>14</v>
      </c>
      <c r="AK5" s="59"/>
      <c r="AL5" s="59">
        <v>18</v>
      </c>
      <c r="AM5" s="59"/>
      <c r="AN5" s="59">
        <v>18</v>
      </c>
      <c r="AO5" s="59"/>
      <c r="AP5" s="58">
        <v>10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19" t="s">
        <v>216</v>
      </c>
      <c r="B6" s="20" t="s">
        <v>149</v>
      </c>
      <c r="C6" s="19"/>
      <c r="D6" s="56">
        <v>20</v>
      </c>
      <c r="E6" s="2"/>
      <c r="F6" s="64">
        <v>24</v>
      </c>
      <c r="G6" s="64"/>
      <c r="H6" s="21">
        <v>16</v>
      </c>
      <c r="I6" s="64"/>
      <c r="J6" s="69">
        <v>4</v>
      </c>
      <c r="K6" s="67"/>
      <c r="L6" s="67">
        <v>10</v>
      </c>
      <c r="M6" s="67"/>
      <c r="N6" s="64">
        <v>14</v>
      </c>
      <c r="O6" s="64"/>
      <c r="P6" s="64">
        <v>18</v>
      </c>
      <c r="Q6" s="64"/>
      <c r="R6" s="65">
        <v>12</v>
      </c>
      <c r="S6" s="64"/>
      <c r="T6" s="64">
        <v>28</v>
      </c>
      <c r="U6" s="64"/>
      <c r="V6" s="65"/>
      <c r="W6" s="64"/>
      <c r="X6" s="64">
        <v>27</v>
      </c>
      <c r="Y6" s="64"/>
      <c r="Z6" s="64">
        <v>25</v>
      </c>
      <c r="AA6" s="64"/>
      <c r="AB6" s="65">
        <v>3</v>
      </c>
      <c r="AC6" s="64"/>
      <c r="AD6" s="64">
        <v>7</v>
      </c>
      <c r="AE6" s="64"/>
      <c r="AF6" s="65">
        <v>10</v>
      </c>
      <c r="AG6" s="64"/>
      <c r="AH6" s="64">
        <v>24</v>
      </c>
      <c r="AI6" s="64"/>
      <c r="AJ6" s="64">
        <v>19</v>
      </c>
      <c r="AK6" s="64"/>
      <c r="AL6" s="64">
        <v>7</v>
      </c>
      <c r="AM6" s="64"/>
      <c r="AN6" s="64">
        <v>25</v>
      </c>
      <c r="AO6" s="64"/>
      <c r="AP6" s="64">
        <v>23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.75">
      <c r="A7" s="19" t="s">
        <v>217</v>
      </c>
      <c r="B7" s="20" t="s">
        <v>218</v>
      </c>
      <c r="C7" s="19"/>
      <c r="D7" s="56">
        <v>25</v>
      </c>
      <c r="E7" s="57"/>
      <c r="F7" s="71">
        <v>17</v>
      </c>
      <c r="G7" s="64"/>
      <c r="H7" s="89">
        <v>17</v>
      </c>
      <c r="I7" s="64"/>
      <c r="J7" s="66">
        <v>10</v>
      </c>
      <c r="K7" s="67"/>
      <c r="L7" s="67">
        <v>16</v>
      </c>
      <c r="M7" s="67"/>
      <c r="N7" s="65">
        <v>10</v>
      </c>
      <c r="O7" s="64"/>
      <c r="P7" s="65">
        <v>8</v>
      </c>
      <c r="Q7" s="64"/>
      <c r="R7" s="64">
        <v>24</v>
      </c>
      <c r="S7" s="64"/>
      <c r="T7" s="65"/>
      <c r="U7" s="64"/>
      <c r="V7" s="64">
        <v>19</v>
      </c>
      <c r="W7" s="64"/>
      <c r="X7" s="64">
        <v>16</v>
      </c>
      <c r="Y7" s="64"/>
      <c r="Z7" s="65">
        <v>7</v>
      </c>
      <c r="AA7" s="64"/>
      <c r="AB7" s="65"/>
      <c r="AC7" s="64"/>
      <c r="AD7" s="64">
        <v>22</v>
      </c>
      <c r="AE7" s="64"/>
      <c r="AF7" s="64">
        <v>23</v>
      </c>
      <c r="AG7" s="64"/>
      <c r="AH7" s="73">
        <v>0</v>
      </c>
      <c r="AI7" s="64"/>
      <c r="AJ7" s="65"/>
      <c r="AK7" s="64"/>
      <c r="AL7" s="64">
        <v>4</v>
      </c>
      <c r="AM7" s="64"/>
      <c r="AN7" s="64">
        <v>18</v>
      </c>
      <c r="AP7" s="64">
        <v>18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19" t="s">
        <v>219</v>
      </c>
      <c r="B8" s="20" t="s">
        <v>218</v>
      </c>
      <c r="C8" s="19"/>
      <c r="D8" s="56">
        <v>50</v>
      </c>
      <c r="E8" s="57"/>
      <c r="F8" s="71">
        <v>15</v>
      </c>
      <c r="G8" s="64"/>
      <c r="H8" s="100">
        <v>11</v>
      </c>
      <c r="I8" s="64"/>
      <c r="J8" s="66">
        <v>11</v>
      </c>
      <c r="K8" s="67"/>
      <c r="L8" s="68">
        <v>2</v>
      </c>
      <c r="M8" s="67"/>
      <c r="N8" s="64">
        <v>15</v>
      </c>
      <c r="O8" s="64"/>
      <c r="P8" s="64">
        <v>10</v>
      </c>
      <c r="Q8" s="64"/>
      <c r="R8" s="65"/>
      <c r="S8" s="64"/>
      <c r="T8" s="65"/>
      <c r="U8" s="64"/>
      <c r="V8" s="64">
        <v>15</v>
      </c>
      <c r="W8" s="64"/>
      <c r="X8" s="65">
        <v>-6</v>
      </c>
      <c r="Y8" s="64"/>
      <c r="Z8" s="64">
        <v>16</v>
      </c>
      <c r="AA8" s="64"/>
      <c r="AB8" s="64">
        <v>3</v>
      </c>
      <c r="AC8" s="64"/>
      <c r="AD8" s="64">
        <v>31</v>
      </c>
      <c r="AE8" s="64"/>
      <c r="AF8" s="65">
        <v>8</v>
      </c>
      <c r="AG8" s="64"/>
      <c r="AH8" s="64">
        <v>17</v>
      </c>
      <c r="AI8" s="64"/>
      <c r="AJ8" s="64">
        <v>16</v>
      </c>
      <c r="AK8" s="64"/>
      <c r="AL8" s="64">
        <v>8</v>
      </c>
      <c r="AM8" s="64"/>
      <c r="AN8" s="65">
        <v>9</v>
      </c>
      <c r="AP8" s="64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19" t="s">
        <v>86</v>
      </c>
      <c r="B9" s="20" t="s">
        <v>218</v>
      </c>
      <c r="C9" s="19"/>
      <c r="D9" s="56">
        <f>15+52</f>
        <v>67</v>
      </c>
      <c r="E9" s="57"/>
      <c r="F9" s="73">
        <v>-2</v>
      </c>
      <c r="G9" s="64"/>
      <c r="H9" s="91">
        <v>11</v>
      </c>
      <c r="I9" s="64"/>
      <c r="J9" s="69">
        <v>2</v>
      </c>
      <c r="K9" s="67"/>
      <c r="L9" s="68">
        <v>2</v>
      </c>
      <c r="M9" s="67"/>
      <c r="N9" s="64">
        <v>18</v>
      </c>
      <c r="O9" s="64"/>
      <c r="P9" s="67">
        <v>8</v>
      </c>
      <c r="Q9" s="64"/>
      <c r="R9" s="64">
        <v>15</v>
      </c>
      <c r="S9" s="64"/>
      <c r="T9" s="64">
        <v>15</v>
      </c>
      <c r="U9" s="64"/>
      <c r="V9" s="64">
        <v>11</v>
      </c>
      <c r="W9" s="64"/>
      <c r="X9" s="65">
        <v>9</v>
      </c>
      <c r="Y9" s="64"/>
      <c r="Z9" s="64">
        <v>16</v>
      </c>
      <c r="AA9" s="64"/>
      <c r="AB9" s="65"/>
      <c r="AC9" s="64"/>
      <c r="AD9" s="65">
        <v>3</v>
      </c>
      <c r="AE9" s="64"/>
      <c r="AF9" s="65">
        <v>9</v>
      </c>
      <c r="AG9" s="64"/>
      <c r="AH9" s="64">
        <v>11</v>
      </c>
      <c r="AI9" s="64"/>
      <c r="AJ9" s="65">
        <v>-5</v>
      </c>
      <c r="AK9" s="64"/>
      <c r="AL9" s="65"/>
      <c r="AM9" s="64"/>
      <c r="AN9" s="65">
        <v>9</v>
      </c>
      <c r="AP9" s="65">
        <v>2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19" t="s">
        <v>220</v>
      </c>
      <c r="B10" s="20" t="s">
        <v>179</v>
      </c>
      <c r="C10" s="19"/>
      <c r="D10" s="56">
        <v>1</v>
      </c>
      <c r="E10" s="2"/>
      <c r="F10" s="65">
        <v>7</v>
      </c>
      <c r="G10" s="64"/>
      <c r="H10" s="21">
        <v>26</v>
      </c>
      <c r="I10" s="64"/>
      <c r="J10" s="66">
        <v>6</v>
      </c>
      <c r="K10" s="67"/>
      <c r="L10" s="67">
        <v>25</v>
      </c>
      <c r="M10" s="67"/>
      <c r="N10" s="64">
        <v>16</v>
      </c>
      <c r="O10" s="64"/>
      <c r="P10" s="64">
        <v>17</v>
      </c>
      <c r="Q10" s="64"/>
      <c r="R10" s="65">
        <v>5</v>
      </c>
      <c r="S10" s="64"/>
      <c r="T10" s="64">
        <v>20</v>
      </c>
      <c r="U10" s="64"/>
      <c r="V10" s="65">
        <v>10</v>
      </c>
      <c r="W10" s="64"/>
      <c r="X10" s="64">
        <v>16</v>
      </c>
      <c r="Y10" s="64"/>
      <c r="Z10" s="65"/>
      <c r="AA10" s="64"/>
      <c r="AB10" s="64">
        <v>19</v>
      </c>
      <c r="AC10" s="64"/>
      <c r="AD10" s="64">
        <v>31</v>
      </c>
      <c r="AE10" s="64"/>
      <c r="AF10" s="64">
        <v>24</v>
      </c>
      <c r="AG10" s="64"/>
      <c r="AH10" s="64">
        <v>28</v>
      </c>
      <c r="AI10" s="64"/>
      <c r="AJ10" s="64">
        <v>13</v>
      </c>
      <c r="AK10" s="64"/>
      <c r="AL10" s="64">
        <v>8</v>
      </c>
      <c r="AM10" s="64"/>
      <c r="AN10" s="64">
        <v>14</v>
      </c>
      <c r="AO10" s="64"/>
      <c r="AP10" s="64">
        <v>13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19" t="s">
        <v>221</v>
      </c>
      <c r="B11" s="20" t="s">
        <v>222</v>
      </c>
      <c r="C11" s="19"/>
      <c r="D11" s="56">
        <v>15</v>
      </c>
      <c r="E11" s="2"/>
      <c r="F11" s="64">
        <v>11</v>
      </c>
      <c r="G11" s="64"/>
      <c r="H11" s="60">
        <v>6</v>
      </c>
      <c r="I11" s="64"/>
      <c r="J11" s="69">
        <v>4</v>
      </c>
      <c r="K11" s="67"/>
      <c r="L11" s="68">
        <v>6</v>
      </c>
      <c r="M11" s="67"/>
      <c r="N11" s="64">
        <v>13</v>
      </c>
      <c r="O11" s="64"/>
      <c r="P11" s="65">
        <v>2</v>
      </c>
      <c r="Q11" s="64"/>
      <c r="R11" s="64">
        <v>19</v>
      </c>
      <c r="S11" s="64"/>
      <c r="T11" s="65">
        <v>2</v>
      </c>
      <c r="U11" s="64"/>
      <c r="V11" s="64">
        <v>15</v>
      </c>
      <c r="W11" s="64"/>
      <c r="X11" s="64">
        <v>18</v>
      </c>
      <c r="Y11" s="64"/>
      <c r="Z11" s="64">
        <v>23</v>
      </c>
      <c r="AA11" s="64"/>
      <c r="AB11" s="64">
        <v>34</v>
      </c>
      <c r="AC11" s="64"/>
      <c r="AD11" s="65">
        <v>3</v>
      </c>
      <c r="AE11" s="64"/>
      <c r="AF11" s="64">
        <v>26</v>
      </c>
      <c r="AG11" s="64"/>
      <c r="AH11" s="64">
        <v>18</v>
      </c>
      <c r="AI11" s="64"/>
      <c r="AJ11" s="64">
        <v>28</v>
      </c>
      <c r="AK11" s="64"/>
      <c r="AL11" s="65"/>
      <c r="AM11" s="64"/>
      <c r="AN11" s="64">
        <v>14</v>
      </c>
      <c r="AO11" s="64"/>
      <c r="AP11" s="65">
        <v>7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19" t="s">
        <v>108</v>
      </c>
      <c r="B12" s="20" t="s">
        <v>152</v>
      </c>
      <c r="C12" s="19"/>
      <c r="D12" s="56">
        <f>3+1</f>
        <v>4</v>
      </c>
      <c r="E12" s="57"/>
      <c r="F12" s="73">
        <v>7</v>
      </c>
      <c r="G12" s="64"/>
      <c r="H12" s="91">
        <v>-2</v>
      </c>
      <c r="I12" s="64"/>
      <c r="J12" s="66">
        <v>29</v>
      </c>
      <c r="K12" s="67"/>
      <c r="L12" s="68">
        <v>8</v>
      </c>
      <c r="M12" s="67"/>
      <c r="N12" s="64">
        <v>21</v>
      </c>
      <c r="O12" s="64"/>
      <c r="P12" s="64">
        <v>12</v>
      </c>
      <c r="Q12" s="64"/>
      <c r="R12" s="65">
        <v>-1</v>
      </c>
      <c r="S12" s="64"/>
      <c r="T12" s="64">
        <v>16</v>
      </c>
      <c r="U12" s="64"/>
      <c r="V12" s="65">
        <v>7</v>
      </c>
      <c r="W12" s="64"/>
      <c r="X12" s="64">
        <v>21</v>
      </c>
      <c r="Y12" s="64"/>
      <c r="Z12" s="64">
        <v>19</v>
      </c>
      <c r="AA12" s="64"/>
      <c r="AB12" s="64">
        <v>5</v>
      </c>
      <c r="AC12" s="64"/>
      <c r="AD12" s="64">
        <v>31</v>
      </c>
      <c r="AE12" s="64"/>
      <c r="AF12" s="64">
        <v>11</v>
      </c>
      <c r="AG12" s="64"/>
      <c r="AH12" s="65">
        <v>7</v>
      </c>
      <c r="AI12" s="64"/>
      <c r="AJ12" s="64">
        <v>10</v>
      </c>
      <c r="AK12" s="64"/>
      <c r="AL12" s="65">
        <v>3</v>
      </c>
      <c r="AM12" s="64"/>
      <c r="AN12" s="65"/>
      <c r="AO12" s="64"/>
      <c r="AP12" s="64">
        <v>20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19" t="s">
        <v>223</v>
      </c>
      <c r="B13" s="20" t="s">
        <v>224</v>
      </c>
      <c r="C13" s="19"/>
      <c r="D13" s="56">
        <v>30</v>
      </c>
      <c r="E13" s="57"/>
      <c r="F13" s="71">
        <v>15</v>
      </c>
      <c r="G13" s="64"/>
      <c r="H13" s="73">
        <v>9</v>
      </c>
      <c r="I13" s="64"/>
      <c r="J13" s="66">
        <v>32</v>
      </c>
      <c r="K13" s="67"/>
      <c r="L13" s="67">
        <v>21</v>
      </c>
      <c r="M13" s="67"/>
      <c r="N13" s="64">
        <v>22</v>
      </c>
      <c r="O13" s="64"/>
      <c r="P13" s="64">
        <v>27</v>
      </c>
      <c r="Q13" s="64"/>
      <c r="R13" s="64">
        <v>18</v>
      </c>
      <c r="S13" s="64"/>
      <c r="T13" s="64">
        <v>39</v>
      </c>
      <c r="U13" s="64"/>
      <c r="V13" s="64">
        <v>19</v>
      </c>
      <c r="W13" s="64"/>
      <c r="X13" s="64">
        <v>16</v>
      </c>
      <c r="Y13" s="64"/>
      <c r="Z13" s="65">
        <v>11</v>
      </c>
      <c r="AA13" s="64"/>
      <c r="AB13" s="64">
        <v>22</v>
      </c>
      <c r="AC13" s="64"/>
      <c r="AD13" s="64">
        <v>22</v>
      </c>
      <c r="AE13" s="64"/>
      <c r="AF13" s="64">
        <v>15</v>
      </c>
      <c r="AG13" s="64"/>
      <c r="AH13" s="65">
        <v>3</v>
      </c>
      <c r="AI13" s="64"/>
      <c r="AJ13" s="64">
        <v>15</v>
      </c>
      <c r="AK13" s="64"/>
      <c r="AL13" s="64">
        <v>13</v>
      </c>
      <c r="AM13" s="64"/>
      <c r="AN13" s="64">
        <v>10</v>
      </c>
      <c r="AO13" s="64"/>
      <c r="AP13" s="64">
        <v>21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19" t="s">
        <v>225</v>
      </c>
      <c r="B14" s="20" t="s">
        <v>161</v>
      </c>
      <c r="C14" s="19"/>
      <c r="D14" s="56">
        <v>50</v>
      </c>
      <c r="E14" s="2"/>
      <c r="F14" s="71">
        <v>20</v>
      </c>
      <c r="G14" s="64"/>
      <c r="H14" s="21">
        <v>12</v>
      </c>
      <c r="I14" s="64"/>
      <c r="J14" s="66">
        <v>14</v>
      </c>
      <c r="K14" s="67"/>
      <c r="L14" s="67">
        <v>17</v>
      </c>
      <c r="M14" s="67"/>
      <c r="N14" s="65">
        <v>9</v>
      </c>
      <c r="O14" s="64"/>
      <c r="P14" s="65">
        <v>3</v>
      </c>
      <c r="Q14" s="64"/>
      <c r="R14" s="64">
        <v>15</v>
      </c>
      <c r="S14" s="64"/>
      <c r="T14" s="64">
        <v>18</v>
      </c>
      <c r="U14" s="64"/>
      <c r="V14" s="64">
        <v>10</v>
      </c>
      <c r="W14" s="64"/>
      <c r="X14" s="65">
        <v>5</v>
      </c>
      <c r="Y14" s="64"/>
      <c r="Z14" s="64">
        <v>22</v>
      </c>
      <c r="AA14" s="64"/>
      <c r="AB14" s="64">
        <v>31</v>
      </c>
      <c r="AC14" s="64"/>
      <c r="AD14" s="64">
        <v>8</v>
      </c>
      <c r="AE14" s="64"/>
      <c r="AF14" s="65"/>
      <c r="AG14" s="64"/>
      <c r="AH14" s="65">
        <v>0</v>
      </c>
      <c r="AI14" s="64"/>
      <c r="AJ14" s="65">
        <v>4</v>
      </c>
      <c r="AK14" s="64"/>
      <c r="AL14" s="64">
        <v>9</v>
      </c>
      <c r="AM14" s="64"/>
      <c r="AN14" s="64">
        <v>16</v>
      </c>
      <c r="AO14" s="64"/>
      <c r="AP14" s="64">
        <v>21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19" t="s">
        <v>96</v>
      </c>
      <c r="B15" s="20" t="s">
        <v>186</v>
      </c>
      <c r="C15" s="19"/>
      <c r="D15" s="56">
        <f>12+6</f>
        <v>18</v>
      </c>
      <c r="E15" s="57"/>
      <c r="F15" s="73">
        <v>8</v>
      </c>
      <c r="G15" s="64"/>
      <c r="H15" s="89">
        <v>18</v>
      </c>
      <c r="I15" s="64"/>
      <c r="J15" s="66">
        <v>7</v>
      </c>
      <c r="K15" s="67"/>
      <c r="L15" s="67">
        <v>29</v>
      </c>
      <c r="M15" s="67"/>
      <c r="N15" s="65">
        <v>2</v>
      </c>
      <c r="O15" s="64"/>
      <c r="P15" s="65"/>
      <c r="Q15" s="64"/>
      <c r="R15" s="64">
        <v>16</v>
      </c>
      <c r="S15" s="64"/>
      <c r="T15" s="64">
        <v>6</v>
      </c>
      <c r="U15" s="64"/>
      <c r="V15" s="64">
        <v>12</v>
      </c>
      <c r="W15" s="64"/>
      <c r="X15" s="64">
        <v>12</v>
      </c>
      <c r="Y15" s="64"/>
      <c r="Z15" s="65">
        <v>11</v>
      </c>
      <c r="AA15" s="64"/>
      <c r="AB15" s="65">
        <v>2</v>
      </c>
      <c r="AC15" s="64"/>
      <c r="AD15" s="65">
        <v>-4</v>
      </c>
      <c r="AE15" s="64"/>
      <c r="AF15" s="64">
        <v>22</v>
      </c>
      <c r="AG15" s="64"/>
      <c r="AH15" s="64">
        <v>9</v>
      </c>
      <c r="AI15" s="64"/>
      <c r="AJ15" s="64">
        <v>12</v>
      </c>
      <c r="AK15" s="64"/>
      <c r="AL15" s="64">
        <v>17</v>
      </c>
      <c r="AM15" s="64"/>
      <c r="AN15" s="64">
        <v>17</v>
      </c>
      <c r="AO15" s="64"/>
      <c r="AP15" s="65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19" t="s">
        <v>226</v>
      </c>
      <c r="B16" s="20" t="s">
        <v>165</v>
      </c>
      <c r="C16" s="19"/>
      <c r="D16" s="56">
        <v>65</v>
      </c>
      <c r="E16" s="57"/>
      <c r="F16" s="71">
        <v>27</v>
      </c>
      <c r="G16" s="64"/>
      <c r="H16" s="89">
        <v>16</v>
      </c>
      <c r="I16" s="64"/>
      <c r="J16" s="66">
        <v>15</v>
      </c>
      <c r="K16" s="67"/>
      <c r="L16" s="67">
        <v>14</v>
      </c>
      <c r="M16" s="67"/>
      <c r="N16" s="65">
        <v>3</v>
      </c>
      <c r="O16" s="64"/>
      <c r="P16" s="64">
        <v>27</v>
      </c>
      <c r="Q16" s="67"/>
      <c r="R16" s="64">
        <v>19</v>
      </c>
      <c r="S16" s="64"/>
      <c r="T16" s="65">
        <v>-1</v>
      </c>
      <c r="U16" s="64"/>
      <c r="V16" s="64">
        <v>10</v>
      </c>
      <c r="W16" s="64"/>
      <c r="X16" s="64">
        <v>29</v>
      </c>
      <c r="Y16" s="64"/>
      <c r="Z16" s="64">
        <v>23</v>
      </c>
      <c r="AA16" s="64"/>
      <c r="AB16" s="64">
        <v>4</v>
      </c>
      <c r="AC16" s="64"/>
      <c r="AD16" s="64">
        <v>15</v>
      </c>
      <c r="AE16" s="64"/>
      <c r="AF16" s="65">
        <v>9</v>
      </c>
      <c r="AG16" s="64"/>
      <c r="AH16" s="65"/>
      <c r="AI16" s="64"/>
      <c r="AJ16" s="65">
        <v>9</v>
      </c>
      <c r="AK16" s="64"/>
      <c r="AL16" s="64">
        <v>17</v>
      </c>
      <c r="AM16" s="64"/>
      <c r="AN16" s="65">
        <v>7</v>
      </c>
      <c r="AO16" s="64"/>
      <c r="AP16" s="65">
        <v>8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19" t="s">
        <v>227</v>
      </c>
      <c r="B17" s="20" t="s">
        <v>168</v>
      </c>
      <c r="C17" s="19"/>
      <c r="D17" s="56">
        <v>65</v>
      </c>
      <c r="E17" s="57"/>
      <c r="F17" s="71">
        <v>30</v>
      </c>
      <c r="G17" s="64"/>
      <c r="H17" s="89">
        <v>37</v>
      </c>
      <c r="I17" s="64"/>
      <c r="J17" s="69">
        <v>-5</v>
      </c>
      <c r="K17" s="67"/>
      <c r="L17" s="67">
        <v>16</v>
      </c>
      <c r="M17" s="67"/>
      <c r="N17" s="101">
        <v>16</v>
      </c>
      <c r="O17" s="64"/>
      <c r="P17" s="64">
        <v>13</v>
      </c>
      <c r="Q17" s="64"/>
      <c r="R17" s="64">
        <v>24</v>
      </c>
      <c r="S17" s="64"/>
      <c r="T17" s="64">
        <v>37</v>
      </c>
      <c r="U17" s="64"/>
      <c r="V17" s="65">
        <v>-6</v>
      </c>
      <c r="W17" s="64"/>
      <c r="X17" s="65">
        <v>5</v>
      </c>
      <c r="Y17" s="64"/>
      <c r="Z17" s="64">
        <v>26</v>
      </c>
      <c r="AA17" s="64"/>
      <c r="AB17" s="64">
        <v>50</v>
      </c>
      <c r="AC17" s="64"/>
      <c r="AD17" s="64">
        <v>21</v>
      </c>
      <c r="AE17" s="64"/>
      <c r="AF17" s="64">
        <v>22</v>
      </c>
      <c r="AG17" s="64"/>
      <c r="AH17" s="64">
        <v>16</v>
      </c>
      <c r="AI17" s="64"/>
      <c r="AJ17" s="64">
        <v>20</v>
      </c>
      <c r="AK17" s="64"/>
      <c r="AL17" s="64">
        <v>34</v>
      </c>
      <c r="AM17" s="64"/>
      <c r="AN17" s="64">
        <v>34</v>
      </c>
      <c r="AO17" s="64"/>
      <c r="AP17" s="64">
        <v>13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19" t="s">
        <v>228</v>
      </c>
      <c r="B18" s="20" t="s">
        <v>229</v>
      </c>
      <c r="C18" s="19"/>
      <c r="D18" s="56">
        <v>50</v>
      </c>
      <c r="E18" s="2"/>
      <c r="F18" s="64">
        <v>27</v>
      </c>
      <c r="G18" s="64"/>
      <c r="H18" s="21">
        <v>18</v>
      </c>
      <c r="I18" s="64"/>
      <c r="J18" s="69">
        <v>-6</v>
      </c>
      <c r="K18" s="67"/>
      <c r="L18" s="67">
        <v>30</v>
      </c>
      <c r="M18" s="67"/>
      <c r="N18" s="64">
        <v>21</v>
      </c>
      <c r="O18" s="64"/>
      <c r="P18" s="64">
        <v>18</v>
      </c>
      <c r="Q18" s="64"/>
      <c r="R18" s="64">
        <v>14</v>
      </c>
      <c r="S18" s="64"/>
      <c r="T18" s="64">
        <v>20</v>
      </c>
      <c r="U18" s="64"/>
      <c r="V18" s="64">
        <v>25</v>
      </c>
      <c r="W18" s="64"/>
      <c r="X18" s="64">
        <v>29</v>
      </c>
      <c r="Y18" s="64"/>
      <c r="Z18" s="65">
        <v>2</v>
      </c>
      <c r="AA18" s="64"/>
      <c r="AB18" s="64">
        <v>19</v>
      </c>
      <c r="AC18" s="64"/>
      <c r="AD18" s="65"/>
      <c r="AE18" s="64"/>
      <c r="AF18" s="64">
        <v>35</v>
      </c>
      <c r="AG18" s="64"/>
      <c r="AH18" s="64">
        <v>22</v>
      </c>
      <c r="AI18" s="64"/>
      <c r="AJ18" s="64">
        <v>24</v>
      </c>
      <c r="AK18" s="64"/>
      <c r="AL18" s="65">
        <v>3</v>
      </c>
      <c r="AM18" s="64"/>
      <c r="AN18" s="65">
        <v>7</v>
      </c>
      <c r="AO18" s="64"/>
      <c r="AP18" s="64">
        <v>21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19" t="s">
        <v>230</v>
      </c>
      <c r="B19" s="20" t="s">
        <v>171</v>
      </c>
      <c r="C19" s="19"/>
      <c r="D19" s="56">
        <v>40</v>
      </c>
      <c r="E19" s="2"/>
      <c r="F19" s="78">
        <v>15</v>
      </c>
      <c r="G19" s="78"/>
      <c r="H19" s="78">
        <v>20</v>
      </c>
      <c r="I19" s="78"/>
      <c r="J19" s="93">
        <v>22</v>
      </c>
      <c r="K19" s="94"/>
      <c r="L19" s="94">
        <v>16</v>
      </c>
      <c r="M19" s="94"/>
      <c r="N19" s="79">
        <v>6</v>
      </c>
      <c r="O19" s="78"/>
      <c r="P19" s="79">
        <v>-6</v>
      </c>
      <c r="Q19" s="78"/>
      <c r="R19" s="78">
        <v>13</v>
      </c>
      <c r="S19" s="78"/>
      <c r="T19" s="78">
        <v>11</v>
      </c>
      <c r="U19" s="78"/>
      <c r="V19" s="78">
        <v>20</v>
      </c>
      <c r="W19" s="78"/>
      <c r="X19" s="79"/>
      <c r="Y19" s="78"/>
      <c r="Z19" s="78">
        <v>16</v>
      </c>
      <c r="AA19" s="78"/>
      <c r="AB19" s="78">
        <v>19</v>
      </c>
      <c r="AC19" s="78"/>
      <c r="AD19" s="78">
        <v>36</v>
      </c>
      <c r="AE19" s="78"/>
      <c r="AF19" s="78">
        <v>17</v>
      </c>
      <c r="AG19" s="78"/>
      <c r="AH19" s="78">
        <v>8</v>
      </c>
      <c r="AI19" s="78"/>
      <c r="AJ19" s="79"/>
      <c r="AK19" s="78"/>
      <c r="AL19" s="65"/>
      <c r="AM19" s="78"/>
      <c r="AN19" s="78">
        <v>11</v>
      </c>
      <c r="AO19" s="78"/>
      <c r="AP19" s="78">
        <v>17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SUM(F5:G19)-F5-F9-F10-F12-F15</f>
        <v>201</v>
      </c>
      <c r="G20" s="133"/>
      <c r="H20" s="133">
        <f>SUM(H5:I19)-H8-H9-H11-H12-H13</f>
        <v>194</v>
      </c>
      <c r="I20" s="133"/>
      <c r="J20" s="133">
        <f>SUM(J5:K19)-J6-J9-J11-J17-J18</f>
        <v>181</v>
      </c>
      <c r="K20" s="133"/>
      <c r="L20" s="133">
        <f>SUM(L5:M19)-L5-L8-L9-L11-L12</f>
        <v>194</v>
      </c>
      <c r="M20" s="133"/>
      <c r="N20" s="133">
        <f>SUM(N5:O19)-N7-N14-N15-N16-N19</f>
        <v>167</v>
      </c>
      <c r="O20" s="133"/>
      <c r="P20" s="133">
        <f>SUM(P5:Q19)-P7-P11-P14-P15-P19</f>
        <v>171</v>
      </c>
      <c r="Q20" s="133"/>
      <c r="R20" s="133">
        <f>SUM(R5:S19)-R5-R6-R8-R10-R12</f>
        <v>177</v>
      </c>
      <c r="S20" s="133"/>
      <c r="T20" s="133">
        <f>SUM(T5:U19)-T5-T7-T8-T11-T16</f>
        <v>210</v>
      </c>
      <c r="U20" s="133"/>
      <c r="V20" s="133">
        <f>SUM(V5:W19)-V5-V6-V10-V12-V17</f>
        <v>156</v>
      </c>
      <c r="W20" s="133"/>
      <c r="X20" s="133">
        <f>SUM(X5:Y19)-X8-X9-X14-X17-X19</f>
        <v>206</v>
      </c>
      <c r="Y20" s="133"/>
      <c r="Z20" s="133">
        <f>SUM(Z5:AA19)-Z7-Z10-Z13-Z15-Z18</f>
        <v>202</v>
      </c>
      <c r="AA20" s="133"/>
      <c r="AB20" s="133">
        <f>SUM(AB5:AC19)-AB5-AB6-AB7-AB9-AB15</f>
        <v>206</v>
      </c>
      <c r="AC20" s="133"/>
      <c r="AD20" s="133">
        <f>SUM(AD5:AE19)-AD5-AD9-AD11-AD15-AD18</f>
        <v>224</v>
      </c>
      <c r="AE20" s="133"/>
      <c r="AF20" s="133">
        <f>SUM(AF5:AG19)-AF6-AF8-AF9-AF14-AF16</f>
        <v>235</v>
      </c>
      <c r="AG20" s="133"/>
      <c r="AH20" s="133">
        <f>SUM(AH5:AI19)-AH7-AH12-AH13-AH14-AH16</f>
        <v>183</v>
      </c>
      <c r="AI20" s="133"/>
      <c r="AJ20" s="133">
        <f>SUM(AJ5:AK19)-AJ7-AJ9-AJ14-AJ16-AJ19</f>
        <v>171</v>
      </c>
      <c r="AK20" s="133"/>
      <c r="AL20" s="133">
        <f>SUM(AL5:AM19)-AL12-AL18</f>
        <v>135</v>
      </c>
      <c r="AM20" s="133"/>
      <c r="AN20" s="133">
        <f>SUM(AN5:AO19)-AN8-AN9-AN16-AN18</f>
        <v>177</v>
      </c>
      <c r="AO20" s="133"/>
      <c r="AP20" s="133">
        <f>SUM(AP5:AQ19)-AP5-AP9-AP11-AP16</f>
        <v>183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550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</f>
        <v>0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DAJE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DU143"/>
  <sheetViews>
    <sheetView zoomScalePageLayoutView="0" workbookViewId="0" topLeftCell="A1">
      <pane xSplit="5" ySplit="3" topLeftCell="AJ4" activePane="bottomRight" state="frozen"/>
      <selection pane="topLeft" activeCell="A1" sqref="A1"/>
      <selection pane="topRight" activeCell="AJ1" sqref="AJ1"/>
      <selection pane="bottomLeft" activeCell="A4" sqref="A4"/>
      <selection pane="bottomRight" activeCell="AP21" sqref="AP21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3.140625" style="0" customWidth="1"/>
    <col min="4" max="4" width="6.8515625" style="0" customWidth="1"/>
    <col min="6" max="61" width="5.28125" style="0" customWidth="1"/>
  </cols>
  <sheetData>
    <row r="1" spans="1:61" ht="20.25" customHeight="1">
      <c r="A1" s="129" t="s">
        <v>8</v>
      </c>
      <c r="B1" s="129"/>
      <c r="C1" s="129"/>
      <c r="D1" s="129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125" s="2" customFormat="1" ht="12.75" customHeight="1">
      <c r="A2" s="50"/>
      <c r="B2" s="50"/>
      <c r="C2" s="50"/>
      <c r="D2" s="50"/>
      <c r="E2" s="50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61" ht="12.75">
      <c r="A3" s="2"/>
      <c r="B3" s="2"/>
      <c r="C3" s="2"/>
      <c r="D3" s="2"/>
      <c r="F3" s="130" t="s">
        <v>21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0" t="s">
        <v>22</v>
      </c>
      <c r="AI3" s="130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31"/>
      <c r="BI3" s="131"/>
    </row>
    <row r="4" spans="1:61" ht="12.75">
      <c r="A4" s="53" t="s">
        <v>146</v>
      </c>
      <c r="B4" s="54"/>
      <c r="C4" s="54"/>
      <c r="D4" s="54"/>
      <c r="E4" s="55" t="s">
        <v>147</v>
      </c>
      <c r="F4" s="132">
        <v>1</v>
      </c>
      <c r="G4" s="132"/>
      <c r="H4" s="132">
        <v>2</v>
      </c>
      <c r="I4" s="132"/>
      <c r="J4" s="132">
        <v>3</v>
      </c>
      <c r="K4" s="132"/>
      <c r="L4" s="132">
        <v>4</v>
      </c>
      <c r="M4" s="132"/>
      <c r="N4" s="132">
        <v>5</v>
      </c>
      <c r="O4" s="132"/>
      <c r="P4" s="132">
        <v>6</v>
      </c>
      <c r="Q4" s="132"/>
      <c r="R4" s="132">
        <v>7</v>
      </c>
      <c r="S4" s="132"/>
      <c r="T4" s="132">
        <v>8</v>
      </c>
      <c r="U4" s="132"/>
      <c r="V4" s="132">
        <v>9</v>
      </c>
      <c r="W4" s="132"/>
      <c r="X4" s="132">
        <v>10</v>
      </c>
      <c r="Y4" s="132"/>
      <c r="Z4" s="132">
        <v>11</v>
      </c>
      <c r="AA4" s="132"/>
      <c r="AB4" s="132">
        <v>12</v>
      </c>
      <c r="AC4" s="132"/>
      <c r="AD4" s="132">
        <v>13</v>
      </c>
      <c r="AE4" s="132"/>
      <c r="AF4" s="132">
        <v>14</v>
      </c>
      <c r="AG4" s="132"/>
      <c r="AH4" s="132">
        <v>15</v>
      </c>
      <c r="AI4" s="132"/>
      <c r="AJ4" s="132">
        <v>16</v>
      </c>
      <c r="AK4" s="132"/>
      <c r="AL4" s="132">
        <v>17</v>
      </c>
      <c r="AM4" s="132"/>
      <c r="AN4" s="132">
        <v>18</v>
      </c>
      <c r="AO4" s="132"/>
      <c r="AP4" s="132">
        <v>19</v>
      </c>
      <c r="AQ4" s="132"/>
      <c r="AR4" s="132">
        <v>20</v>
      </c>
      <c r="AS4" s="132"/>
      <c r="AT4" s="132">
        <v>21</v>
      </c>
      <c r="AU4" s="132"/>
      <c r="AV4" s="132">
        <v>22</v>
      </c>
      <c r="AW4" s="132"/>
      <c r="AX4" s="132">
        <v>23</v>
      </c>
      <c r="AY4" s="132"/>
      <c r="AZ4" s="132">
        <v>24</v>
      </c>
      <c r="BA4" s="132"/>
      <c r="BB4" s="132">
        <v>25</v>
      </c>
      <c r="BC4" s="132"/>
      <c r="BD4" s="132">
        <v>26</v>
      </c>
      <c r="BE4" s="132"/>
      <c r="BF4" s="132">
        <v>27</v>
      </c>
      <c r="BG4" s="132"/>
      <c r="BH4" s="132">
        <v>28</v>
      </c>
      <c r="BI4" s="132"/>
    </row>
    <row r="5" spans="1:61" ht="12.75">
      <c r="A5" s="56" t="s">
        <v>231</v>
      </c>
      <c r="B5" s="20" t="s">
        <v>215</v>
      </c>
      <c r="C5" s="56"/>
      <c r="D5" s="56">
        <v>15</v>
      </c>
      <c r="E5" s="57"/>
      <c r="F5" s="86">
        <v>22</v>
      </c>
      <c r="G5" s="59"/>
      <c r="H5" s="87">
        <v>9</v>
      </c>
      <c r="I5" s="59"/>
      <c r="J5" s="88">
        <v>25</v>
      </c>
      <c r="K5" s="62"/>
      <c r="L5" s="62">
        <v>22</v>
      </c>
      <c r="M5" s="62"/>
      <c r="N5" s="59">
        <v>19</v>
      </c>
      <c r="O5" s="59"/>
      <c r="P5" s="59">
        <v>3</v>
      </c>
      <c r="Q5" s="59"/>
      <c r="R5" s="59">
        <v>16</v>
      </c>
      <c r="S5" s="59"/>
      <c r="T5" s="59">
        <v>8</v>
      </c>
      <c r="U5" s="59"/>
      <c r="V5" s="59">
        <v>-7</v>
      </c>
      <c r="W5" s="59"/>
      <c r="X5" s="58">
        <v>-3</v>
      </c>
      <c r="Y5" s="59"/>
      <c r="Z5" s="59">
        <v>19</v>
      </c>
      <c r="AA5" s="59"/>
      <c r="AB5" s="59">
        <v>20</v>
      </c>
      <c r="AC5" s="59"/>
      <c r="AD5" s="59">
        <v>35</v>
      </c>
      <c r="AE5" s="59"/>
      <c r="AF5" s="59">
        <v>22</v>
      </c>
      <c r="AG5" s="59"/>
      <c r="AH5" s="86">
        <v>14</v>
      </c>
      <c r="AI5" s="59"/>
      <c r="AJ5" s="58"/>
      <c r="AK5" s="59"/>
      <c r="AL5" s="58"/>
      <c r="AM5" s="59"/>
      <c r="AN5" s="58"/>
      <c r="AO5" s="59"/>
      <c r="AP5" s="102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ht="12.75">
      <c r="A6" s="56" t="s">
        <v>232</v>
      </c>
      <c r="B6" s="20" t="s">
        <v>151</v>
      </c>
      <c r="C6" s="56"/>
      <c r="D6" s="56">
        <v>85</v>
      </c>
      <c r="E6" s="2"/>
      <c r="F6" s="64">
        <v>42</v>
      </c>
      <c r="G6" s="64"/>
      <c r="H6" s="21">
        <v>11</v>
      </c>
      <c r="I6" s="64"/>
      <c r="J6" s="66">
        <v>28</v>
      </c>
      <c r="K6" s="67"/>
      <c r="L6" s="67">
        <v>28</v>
      </c>
      <c r="M6" s="67"/>
      <c r="N6" s="64">
        <v>25</v>
      </c>
      <c r="O6" s="64"/>
      <c r="P6" s="67">
        <v>22</v>
      </c>
      <c r="Q6" s="64"/>
      <c r="R6" s="68"/>
      <c r="S6" s="64"/>
      <c r="T6" s="64">
        <v>33</v>
      </c>
      <c r="U6" s="64"/>
      <c r="V6" s="65"/>
      <c r="W6" s="64"/>
      <c r="X6" s="64">
        <v>21</v>
      </c>
      <c r="Y6" s="64"/>
      <c r="Z6" s="64">
        <v>15</v>
      </c>
      <c r="AA6" s="64"/>
      <c r="AB6" s="64">
        <v>26</v>
      </c>
      <c r="AC6" s="64"/>
      <c r="AD6" s="64">
        <v>17</v>
      </c>
      <c r="AE6" s="64"/>
      <c r="AF6" s="64">
        <v>20</v>
      </c>
      <c r="AG6" s="64"/>
      <c r="AH6" s="64">
        <v>18</v>
      </c>
      <c r="AI6" s="64"/>
      <c r="AJ6" s="64">
        <v>29</v>
      </c>
      <c r="AK6" s="64"/>
      <c r="AL6" s="64">
        <v>15</v>
      </c>
      <c r="AM6" s="64"/>
      <c r="AN6" s="64">
        <v>13</v>
      </c>
      <c r="AO6" s="64"/>
      <c r="AP6" s="64">
        <v>15</v>
      </c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2" customHeight="1">
      <c r="A7" s="56" t="s">
        <v>110</v>
      </c>
      <c r="B7" s="20" t="s">
        <v>222</v>
      </c>
      <c r="C7" s="56"/>
      <c r="D7" s="56">
        <f>30+40</f>
        <v>70</v>
      </c>
      <c r="E7" s="57"/>
      <c r="F7" s="71">
        <v>-2</v>
      </c>
      <c r="G7" s="64"/>
      <c r="H7" s="91"/>
      <c r="I7" s="64"/>
      <c r="J7" s="69"/>
      <c r="K7" s="67"/>
      <c r="L7" s="67">
        <v>9</v>
      </c>
      <c r="M7" s="67"/>
      <c r="N7" s="65">
        <v>1</v>
      </c>
      <c r="O7" s="64"/>
      <c r="P7" s="64">
        <v>19</v>
      </c>
      <c r="Q7" s="64"/>
      <c r="R7" s="65"/>
      <c r="S7" s="64"/>
      <c r="T7" s="64">
        <v>9</v>
      </c>
      <c r="U7" s="64"/>
      <c r="V7" s="65"/>
      <c r="W7" s="64"/>
      <c r="X7" s="64">
        <v>2</v>
      </c>
      <c r="Y7" s="64"/>
      <c r="Z7" s="65"/>
      <c r="AA7" s="64"/>
      <c r="AB7" s="65"/>
      <c r="AC7" s="64"/>
      <c r="AD7" s="65"/>
      <c r="AE7" s="64"/>
      <c r="AF7" s="65"/>
      <c r="AG7" s="64"/>
      <c r="AH7" s="65"/>
      <c r="AI7" s="64"/>
      <c r="AJ7" s="65"/>
      <c r="AK7" s="64"/>
      <c r="AL7" s="65"/>
      <c r="AM7" s="64"/>
      <c r="AN7" s="64">
        <v>9</v>
      </c>
      <c r="AO7" s="64"/>
      <c r="AP7" s="64">
        <v>15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2.75">
      <c r="A8" s="56" t="s">
        <v>233</v>
      </c>
      <c r="B8" s="20" t="s">
        <v>201</v>
      </c>
      <c r="C8" s="56"/>
      <c r="D8" s="56">
        <v>60</v>
      </c>
      <c r="E8" s="57"/>
      <c r="F8" s="71">
        <v>23</v>
      </c>
      <c r="G8" s="64"/>
      <c r="H8" s="89">
        <v>22</v>
      </c>
      <c r="I8" s="64"/>
      <c r="J8" s="66">
        <v>25</v>
      </c>
      <c r="K8" s="67"/>
      <c r="L8" s="67">
        <v>11</v>
      </c>
      <c r="M8" s="67"/>
      <c r="N8" s="64">
        <v>14</v>
      </c>
      <c r="O8" s="64"/>
      <c r="P8" s="67">
        <v>9</v>
      </c>
      <c r="Q8" s="64"/>
      <c r="R8" s="67">
        <v>16</v>
      </c>
      <c r="S8" s="64"/>
      <c r="T8" s="64">
        <v>14</v>
      </c>
      <c r="U8" s="64"/>
      <c r="V8" s="64">
        <v>21</v>
      </c>
      <c r="W8" s="64"/>
      <c r="X8" s="64">
        <v>30</v>
      </c>
      <c r="Y8" s="64"/>
      <c r="Z8" s="64">
        <v>18</v>
      </c>
      <c r="AA8" s="64"/>
      <c r="AB8" s="64">
        <v>7</v>
      </c>
      <c r="AC8" s="64"/>
      <c r="AD8" s="64">
        <v>2</v>
      </c>
      <c r="AE8" s="64"/>
      <c r="AF8" s="64">
        <v>7</v>
      </c>
      <c r="AG8" s="64"/>
      <c r="AH8" s="64">
        <v>17</v>
      </c>
      <c r="AI8" s="64"/>
      <c r="AJ8" s="65"/>
      <c r="AK8" s="64"/>
      <c r="AL8" s="64">
        <v>20</v>
      </c>
      <c r="AM8" s="64"/>
      <c r="AN8" s="64">
        <v>18</v>
      </c>
      <c r="AO8" s="64"/>
      <c r="AP8" s="64">
        <v>17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ht="12.75">
      <c r="A9" s="56" t="s">
        <v>125</v>
      </c>
      <c r="B9" s="20" t="s">
        <v>201</v>
      </c>
      <c r="C9" s="56"/>
      <c r="D9" s="56">
        <f>7+18</f>
        <v>25</v>
      </c>
      <c r="E9" s="57"/>
      <c r="F9" s="73">
        <v>-4</v>
      </c>
      <c r="G9" s="64"/>
      <c r="H9" s="91">
        <v>-1</v>
      </c>
      <c r="I9" s="64"/>
      <c r="J9" s="69"/>
      <c r="K9" s="67"/>
      <c r="L9" s="68">
        <v>2</v>
      </c>
      <c r="M9" s="67"/>
      <c r="N9" s="64">
        <v>8</v>
      </c>
      <c r="O9" s="64"/>
      <c r="P9" s="64">
        <v>5</v>
      </c>
      <c r="Q9" s="64"/>
      <c r="R9" s="64">
        <v>16</v>
      </c>
      <c r="S9" s="64"/>
      <c r="T9" s="64">
        <v>6</v>
      </c>
      <c r="U9" s="64"/>
      <c r="V9" s="64">
        <v>7</v>
      </c>
      <c r="W9" s="64"/>
      <c r="X9" s="64">
        <v>5</v>
      </c>
      <c r="Y9" s="64"/>
      <c r="Z9" s="64">
        <v>0</v>
      </c>
      <c r="AA9" s="64"/>
      <c r="AB9" s="64">
        <v>8</v>
      </c>
      <c r="AC9" s="64"/>
      <c r="AD9" s="64">
        <v>14</v>
      </c>
      <c r="AE9" s="64"/>
      <c r="AF9" s="64">
        <v>14</v>
      </c>
      <c r="AG9" s="64"/>
      <c r="AH9" s="65">
        <v>3</v>
      </c>
      <c r="AI9" s="64"/>
      <c r="AJ9" s="64">
        <v>2</v>
      </c>
      <c r="AK9" s="64"/>
      <c r="AL9" s="65">
        <v>6</v>
      </c>
      <c r="AM9" s="64"/>
      <c r="AN9" s="64">
        <v>11</v>
      </c>
      <c r="AO9" s="64"/>
      <c r="AP9" s="65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12.75">
      <c r="A10" s="56" t="s">
        <v>234</v>
      </c>
      <c r="B10" s="20" t="s">
        <v>224</v>
      </c>
      <c r="C10" s="56"/>
      <c r="D10" s="56">
        <v>15</v>
      </c>
      <c r="E10" s="2"/>
      <c r="F10" s="64">
        <v>29</v>
      </c>
      <c r="G10" s="64"/>
      <c r="H10" s="21">
        <v>15</v>
      </c>
      <c r="I10" s="64"/>
      <c r="J10" s="66">
        <v>11</v>
      </c>
      <c r="K10" s="67"/>
      <c r="L10" s="67">
        <v>22</v>
      </c>
      <c r="M10" s="67"/>
      <c r="N10" s="64">
        <v>21</v>
      </c>
      <c r="O10" s="64"/>
      <c r="P10" s="67">
        <v>17</v>
      </c>
      <c r="Q10" s="64"/>
      <c r="R10" s="67">
        <v>14</v>
      </c>
      <c r="S10" s="64"/>
      <c r="T10" s="64">
        <v>16</v>
      </c>
      <c r="U10" s="64"/>
      <c r="V10" s="64">
        <v>10</v>
      </c>
      <c r="W10" s="64"/>
      <c r="X10" s="64">
        <v>17</v>
      </c>
      <c r="Y10" s="64"/>
      <c r="Z10" s="64">
        <v>7</v>
      </c>
      <c r="AA10" s="64"/>
      <c r="AB10" s="64">
        <v>17</v>
      </c>
      <c r="AC10" s="64"/>
      <c r="AD10" s="64">
        <v>33</v>
      </c>
      <c r="AE10" s="64"/>
      <c r="AF10" s="64">
        <v>23</v>
      </c>
      <c r="AG10" s="64"/>
      <c r="AH10" s="64">
        <v>22</v>
      </c>
      <c r="AI10" s="64"/>
      <c r="AJ10" s="64">
        <v>9</v>
      </c>
      <c r="AK10" s="64"/>
      <c r="AL10" s="64">
        <v>23</v>
      </c>
      <c r="AM10" s="64"/>
      <c r="AN10" s="64">
        <v>26</v>
      </c>
      <c r="AO10" s="64"/>
      <c r="AP10" s="64">
        <v>11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ht="12.75">
      <c r="A11" s="56" t="s">
        <v>235</v>
      </c>
      <c r="B11" s="20" t="s">
        <v>154</v>
      </c>
      <c r="C11" s="56"/>
      <c r="D11" s="56">
        <v>15</v>
      </c>
      <c r="E11" s="57"/>
      <c r="F11" s="73"/>
      <c r="G11" s="64"/>
      <c r="H11" s="91"/>
      <c r="I11" s="64"/>
      <c r="J11" s="66">
        <v>10</v>
      </c>
      <c r="K11" s="67"/>
      <c r="L11" s="68"/>
      <c r="M11" s="67"/>
      <c r="N11" s="64">
        <v>12</v>
      </c>
      <c r="O11" s="64"/>
      <c r="P11" s="65"/>
      <c r="Q11" s="64"/>
      <c r="R11" s="68"/>
      <c r="S11" s="64"/>
      <c r="T11" s="65"/>
      <c r="U11" s="64"/>
      <c r="V11" s="65"/>
      <c r="W11" s="64"/>
      <c r="X11" s="65"/>
      <c r="Y11" s="64"/>
      <c r="Z11" s="65">
        <v>-1</v>
      </c>
      <c r="AA11" s="64"/>
      <c r="AB11" s="64">
        <v>14</v>
      </c>
      <c r="AC11" s="64"/>
      <c r="AD11" s="65"/>
      <c r="AE11" s="64"/>
      <c r="AF11" s="64">
        <v>12</v>
      </c>
      <c r="AG11" s="64"/>
      <c r="AH11" s="64">
        <v>10</v>
      </c>
      <c r="AI11" s="64"/>
      <c r="AJ11" s="64">
        <v>31</v>
      </c>
      <c r="AK11" s="64"/>
      <c r="AL11" s="65">
        <v>6</v>
      </c>
      <c r="AM11" s="64"/>
      <c r="AN11" s="65"/>
      <c r="AO11" s="64"/>
      <c r="AP11" s="65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ht="12.75">
      <c r="A12" s="56" t="s">
        <v>236</v>
      </c>
      <c r="B12" s="20" t="s">
        <v>237</v>
      </c>
      <c r="C12" s="56"/>
      <c r="D12" s="56">
        <v>65</v>
      </c>
      <c r="E12" s="57"/>
      <c r="F12" s="71">
        <v>17</v>
      </c>
      <c r="G12" s="64"/>
      <c r="H12" s="89">
        <v>36</v>
      </c>
      <c r="I12" s="64"/>
      <c r="J12" s="66">
        <v>10</v>
      </c>
      <c r="K12" s="67"/>
      <c r="L12" s="67">
        <v>9</v>
      </c>
      <c r="M12" s="67"/>
      <c r="N12" s="64">
        <v>18</v>
      </c>
      <c r="O12" s="64"/>
      <c r="P12" s="64">
        <v>16</v>
      </c>
      <c r="Q12" s="64"/>
      <c r="R12" s="64">
        <v>21</v>
      </c>
      <c r="S12" s="64"/>
      <c r="T12" s="64">
        <v>30</v>
      </c>
      <c r="U12" s="64"/>
      <c r="V12" s="64">
        <v>36</v>
      </c>
      <c r="W12" s="64"/>
      <c r="X12" s="64">
        <v>36</v>
      </c>
      <c r="Y12" s="64"/>
      <c r="Z12" s="64">
        <v>19</v>
      </c>
      <c r="AA12" s="64"/>
      <c r="AB12" s="64">
        <v>28</v>
      </c>
      <c r="AC12" s="64"/>
      <c r="AD12" s="64">
        <v>18</v>
      </c>
      <c r="AE12" s="64"/>
      <c r="AF12" s="64">
        <v>11</v>
      </c>
      <c r="AG12" s="64"/>
      <c r="AH12" s="64">
        <v>22</v>
      </c>
      <c r="AI12" s="64"/>
      <c r="AJ12" s="64">
        <v>26</v>
      </c>
      <c r="AK12" s="64"/>
      <c r="AL12" s="64">
        <v>24</v>
      </c>
      <c r="AM12" s="64"/>
      <c r="AN12" s="65"/>
      <c r="AO12" s="64"/>
      <c r="AP12" s="64">
        <v>29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ht="12.75">
      <c r="A13" s="56" t="s">
        <v>88</v>
      </c>
      <c r="B13" s="20" t="s">
        <v>238</v>
      </c>
      <c r="C13" s="56"/>
      <c r="D13" s="56">
        <f>65+15</f>
        <v>80</v>
      </c>
      <c r="E13" s="2"/>
      <c r="F13" s="73">
        <v>-2</v>
      </c>
      <c r="G13" s="64"/>
      <c r="H13" s="21">
        <v>34</v>
      </c>
      <c r="I13" s="64"/>
      <c r="J13" s="66">
        <v>16</v>
      </c>
      <c r="K13" s="67"/>
      <c r="L13" s="67">
        <v>19</v>
      </c>
      <c r="M13" s="67"/>
      <c r="N13" s="65"/>
      <c r="O13" s="64"/>
      <c r="P13" s="65"/>
      <c r="Q13" s="67"/>
      <c r="R13" s="65"/>
      <c r="S13" s="64"/>
      <c r="T13" s="65"/>
      <c r="U13" s="64"/>
      <c r="V13" s="65"/>
      <c r="W13" s="64"/>
      <c r="X13" s="65"/>
      <c r="Y13" s="64"/>
      <c r="Z13" s="65"/>
      <c r="AA13" s="64"/>
      <c r="AB13" s="65"/>
      <c r="AC13" s="64"/>
      <c r="AD13" s="65"/>
      <c r="AE13" s="64"/>
      <c r="AF13" s="65"/>
      <c r="AG13" s="64"/>
      <c r="AH13" s="65"/>
      <c r="AI13" s="64"/>
      <c r="AJ13" s="65"/>
      <c r="AK13" s="64"/>
      <c r="AL13" s="64">
        <v>20</v>
      </c>
      <c r="AM13" s="64"/>
      <c r="AN13" s="64">
        <v>22</v>
      </c>
      <c r="AO13" s="64"/>
      <c r="AP13" s="64">
        <v>16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ht="12.75">
      <c r="A14" s="56" t="s">
        <v>80</v>
      </c>
      <c r="B14" s="20" t="s">
        <v>167</v>
      </c>
      <c r="C14" s="56"/>
      <c r="D14" s="56">
        <f>8+74</f>
        <v>82</v>
      </c>
      <c r="E14" s="57"/>
      <c r="F14" s="71">
        <v>6</v>
      </c>
      <c r="G14" s="64"/>
      <c r="H14" s="71">
        <v>6</v>
      </c>
      <c r="I14" s="64"/>
      <c r="J14" s="69">
        <v>1</v>
      </c>
      <c r="K14" s="67"/>
      <c r="L14" s="67">
        <v>12</v>
      </c>
      <c r="M14" s="67"/>
      <c r="N14" s="65">
        <v>-7</v>
      </c>
      <c r="O14" s="64"/>
      <c r="P14" s="65"/>
      <c r="Q14" s="64"/>
      <c r="R14" s="65"/>
      <c r="S14" s="64"/>
      <c r="T14" s="65"/>
      <c r="U14" s="64"/>
      <c r="V14" s="65"/>
      <c r="W14" s="64"/>
      <c r="X14" s="65"/>
      <c r="Y14" s="64"/>
      <c r="Z14" s="65"/>
      <c r="AA14" s="64"/>
      <c r="AB14" s="65"/>
      <c r="AC14" s="64"/>
      <c r="AD14" s="65"/>
      <c r="AE14" s="64"/>
      <c r="AF14" s="65"/>
      <c r="AG14" s="64"/>
      <c r="AH14" s="65"/>
      <c r="AI14" s="64"/>
      <c r="AJ14" s="65"/>
      <c r="AK14" s="64"/>
      <c r="AL14" s="64">
        <v>21</v>
      </c>
      <c r="AM14" s="64"/>
      <c r="AN14" s="64">
        <v>26</v>
      </c>
      <c r="AO14" s="64"/>
      <c r="AP14" s="64">
        <v>19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ht="12.75">
      <c r="A15" s="56" t="s">
        <v>118</v>
      </c>
      <c r="B15" s="20" t="s">
        <v>229</v>
      </c>
      <c r="C15" s="56"/>
      <c r="D15" s="56">
        <f>25+1</f>
        <v>26</v>
      </c>
      <c r="E15" s="2"/>
      <c r="F15" s="64">
        <v>20</v>
      </c>
      <c r="G15" s="64"/>
      <c r="H15" s="21">
        <v>12</v>
      </c>
      <c r="I15" s="64"/>
      <c r="J15" s="66">
        <v>19</v>
      </c>
      <c r="K15" s="67"/>
      <c r="L15" s="67">
        <v>26</v>
      </c>
      <c r="M15" s="67"/>
      <c r="N15" s="64">
        <v>21</v>
      </c>
      <c r="O15" s="64"/>
      <c r="P15" s="64">
        <v>15</v>
      </c>
      <c r="Q15" s="64"/>
      <c r="R15" s="64">
        <v>-2</v>
      </c>
      <c r="S15" s="64"/>
      <c r="T15" s="64">
        <v>28</v>
      </c>
      <c r="U15" s="64"/>
      <c r="V15" s="64">
        <v>15</v>
      </c>
      <c r="W15" s="64"/>
      <c r="X15" s="64">
        <v>28</v>
      </c>
      <c r="Y15" s="64"/>
      <c r="Z15" s="64">
        <v>26</v>
      </c>
      <c r="AA15" s="64"/>
      <c r="AB15" s="64">
        <v>14</v>
      </c>
      <c r="AC15" s="64"/>
      <c r="AD15" s="64">
        <v>29</v>
      </c>
      <c r="AE15" s="64"/>
      <c r="AF15" s="64">
        <v>8</v>
      </c>
      <c r="AG15" s="64"/>
      <c r="AH15" s="64">
        <v>16</v>
      </c>
      <c r="AI15" s="64"/>
      <c r="AJ15" s="64">
        <v>-1</v>
      </c>
      <c r="AK15" s="64"/>
      <c r="AL15" s="64">
        <v>14</v>
      </c>
      <c r="AM15" s="64"/>
      <c r="AN15" s="64">
        <v>12</v>
      </c>
      <c r="AO15" s="64"/>
      <c r="AP15" s="64">
        <v>19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ht="12.75">
      <c r="A16" s="56" t="s">
        <v>239</v>
      </c>
      <c r="B16" s="20" t="s">
        <v>189</v>
      </c>
      <c r="C16" s="56"/>
      <c r="D16" s="56">
        <v>10</v>
      </c>
      <c r="E16" s="2"/>
      <c r="F16" s="64">
        <v>19</v>
      </c>
      <c r="G16" s="64"/>
      <c r="H16" s="21">
        <v>7</v>
      </c>
      <c r="I16" s="64"/>
      <c r="J16" s="66">
        <v>22</v>
      </c>
      <c r="K16" s="67"/>
      <c r="L16" s="67">
        <v>16</v>
      </c>
      <c r="M16" s="67"/>
      <c r="N16" s="65"/>
      <c r="O16" s="64"/>
      <c r="P16" s="64">
        <v>26</v>
      </c>
      <c r="Q16" s="64"/>
      <c r="R16" s="65"/>
      <c r="S16" s="64"/>
      <c r="T16" s="65"/>
      <c r="U16" s="64"/>
      <c r="V16" s="65"/>
      <c r="W16" s="64"/>
      <c r="X16" s="64">
        <v>9</v>
      </c>
      <c r="Y16" s="64"/>
      <c r="Z16" s="64">
        <v>7</v>
      </c>
      <c r="AA16" s="64"/>
      <c r="AB16" s="64">
        <v>11</v>
      </c>
      <c r="AC16" s="64"/>
      <c r="AD16" s="64">
        <v>14</v>
      </c>
      <c r="AE16" s="64"/>
      <c r="AF16" s="64">
        <v>9</v>
      </c>
      <c r="AG16" s="64"/>
      <c r="AH16" s="64">
        <v>9</v>
      </c>
      <c r="AI16" s="64"/>
      <c r="AJ16" s="64">
        <v>8</v>
      </c>
      <c r="AK16" s="64"/>
      <c r="AL16" s="64">
        <v>20</v>
      </c>
      <c r="AM16" s="64"/>
      <c r="AN16" s="64">
        <v>11</v>
      </c>
      <c r="AO16" s="64"/>
      <c r="AP16" s="64">
        <v>14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56" t="s">
        <v>240</v>
      </c>
      <c r="B17" s="20" t="s">
        <v>211</v>
      </c>
      <c r="C17" s="56"/>
      <c r="D17" s="56">
        <v>1</v>
      </c>
      <c r="E17" s="2"/>
      <c r="F17" s="64">
        <v>10</v>
      </c>
      <c r="G17" s="64"/>
      <c r="H17" s="64">
        <v>11</v>
      </c>
      <c r="I17" s="64"/>
      <c r="J17" s="66">
        <v>11</v>
      </c>
      <c r="K17" s="67"/>
      <c r="L17" s="68"/>
      <c r="M17" s="67"/>
      <c r="N17" s="64">
        <v>10</v>
      </c>
      <c r="O17" s="64"/>
      <c r="P17" s="64">
        <v>27</v>
      </c>
      <c r="Q17" s="64"/>
      <c r="R17" s="64">
        <v>9</v>
      </c>
      <c r="S17" s="64"/>
      <c r="T17" s="65">
        <v>2</v>
      </c>
      <c r="U17" s="64"/>
      <c r="V17" s="64">
        <v>12</v>
      </c>
      <c r="W17" s="64"/>
      <c r="X17" s="64">
        <v>4</v>
      </c>
      <c r="Y17" s="64"/>
      <c r="Z17" s="64">
        <v>8</v>
      </c>
      <c r="AA17" s="64"/>
      <c r="AB17" s="64">
        <v>9</v>
      </c>
      <c r="AC17" s="64"/>
      <c r="AD17" s="64">
        <v>8</v>
      </c>
      <c r="AE17" s="64"/>
      <c r="AF17" s="65">
        <v>3</v>
      </c>
      <c r="AG17" s="64"/>
      <c r="AH17" s="64">
        <v>18</v>
      </c>
      <c r="AI17" s="64"/>
      <c r="AJ17" s="64">
        <v>9</v>
      </c>
      <c r="AK17" s="64"/>
      <c r="AL17" s="65">
        <v>5</v>
      </c>
      <c r="AM17" s="64"/>
      <c r="AN17" s="65">
        <v>8</v>
      </c>
      <c r="AO17" s="64"/>
      <c r="AP17" s="65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ht="12.75">
      <c r="A18" s="56" t="s">
        <v>241</v>
      </c>
      <c r="B18" s="20" t="s">
        <v>195</v>
      </c>
      <c r="C18" s="56"/>
      <c r="D18" s="56">
        <v>10</v>
      </c>
      <c r="E18" s="2"/>
      <c r="F18" s="65"/>
      <c r="G18" s="64"/>
      <c r="H18" s="60"/>
      <c r="I18" s="64"/>
      <c r="J18" s="69">
        <v>-3</v>
      </c>
      <c r="K18" s="67"/>
      <c r="L18" s="68">
        <v>2</v>
      </c>
      <c r="M18" s="67"/>
      <c r="N18" s="64">
        <v>16</v>
      </c>
      <c r="O18" s="64"/>
      <c r="P18" s="65">
        <v>-8</v>
      </c>
      <c r="Q18" s="64"/>
      <c r="R18" s="64">
        <v>17</v>
      </c>
      <c r="S18" s="64"/>
      <c r="T18" s="64">
        <v>20</v>
      </c>
      <c r="U18" s="64"/>
      <c r="V18" s="64">
        <v>12</v>
      </c>
      <c r="W18" s="64"/>
      <c r="X18" s="64">
        <v>3</v>
      </c>
      <c r="Y18" s="64"/>
      <c r="Z18" s="64">
        <v>15</v>
      </c>
      <c r="AA18" s="64"/>
      <c r="AB18" s="65">
        <v>-4</v>
      </c>
      <c r="AC18" s="64"/>
      <c r="AD18" s="64">
        <v>3</v>
      </c>
      <c r="AE18" s="64"/>
      <c r="AF18" s="64">
        <v>3</v>
      </c>
      <c r="AG18" s="64"/>
      <c r="AH18" s="64">
        <v>36</v>
      </c>
      <c r="AI18" s="64"/>
      <c r="AJ18" s="64">
        <v>22</v>
      </c>
      <c r="AK18" s="64"/>
      <c r="AL18" s="64">
        <v>9</v>
      </c>
      <c r="AM18" s="64"/>
      <c r="AN18" s="64">
        <v>19</v>
      </c>
      <c r="AO18" s="64"/>
      <c r="AP18" s="65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61" ht="12.75">
      <c r="A19" s="56" t="s">
        <v>242</v>
      </c>
      <c r="B19" s="20" t="s">
        <v>171</v>
      </c>
      <c r="C19" s="56"/>
      <c r="D19" s="56">
        <v>40</v>
      </c>
      <c r="E19" s="57"/>
      <c r="F19" s="103"/>
      <c r="G19" s="78"/>
      <c r="H19" s="104"/>
      <c r="I19" s="78"/>
      <c r="J19" s="105"/>
      <c r="K19" s="94"/>
      <c r="L19" s="98"/>
      <c r="M19" s="94"/>
      <c r="N19" s="79"/>
      <c r="O19" s="78"/>
      <c r="P19" s="79"/>
      <c r="Q19" s="78"/>
      <c r="R19" s="79"/>
      <c r="S19" s="78"/>
      <c r="T19" s="78">
        <v>20</v>
      </c>
      <c r="U19" s="78"/>
      <c r="V19" s="78">
        <v>3</v>
      </c>
      <c r="W19" s="78"/>
      <c r="X19" s="79"/>
      <c r="Y19" s="78"/>
      <c r="Z19" s="79"/>
      <c r="AA19" s="78"/>
      <c r="AB19" s="79"/>
      <c r="AC19" s="78"/>
      <c r="AD19" s="79"/>
      <c r="AE19" s="78"/>
      <c r="AF19" s="79"/>
      <c r="AG19" s="78"/>
      <c r="AH19" s="79"/>
      <c r="AI19" s="78"/>
      <c r="AJ19" s="78">
        <v>10</v>
      </c>
      <c r="AK19" s="78"/>
      <c r="AL19" s="78">
        <v>10</v>
      </c>
      <c r="AM19" s="78"/>
      <c r="AN19" s="79"/>
      <c r="AO19" s="78"/>
      <c r="AP19" s="79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</row>
    <row r="20" spans="1:61" s="81" customFormat="1" ht="12.75">
      <c r="A20" s="80"/>
      <c r="B20" s="80"/>
      <c r="C20" s="80"/>
      <c r="D20" s="80"/>
      <c r="E20" s="80"/>
      <c r="F20" s="133">
        <f>SUM(F5:G19)-F9-F11-F13-F18-F19</f>
        <v>186</v>
      </c>
      <c r="G20" s="133"/>
      <c r="H20" s="133">
        <f>SUM(H5:I19)-H7-H9-H11-H18-H19+1</f>
        <v>164</v>
      </c>
      <c r="I20" s="133"/>
      <c r="J20" s="133">
        <f>SUM(J5:K19)-J7-J9-J14-J18-J19</f>
        <v>177</v>
      </c>
      <c r="K20" s="133"/>
      <c r="L20" s="133">
        <f>SUM(L5:M19)-L9-L11-L17-L18-L19</f>
        <v>174</v>
      </c>
      <c r="M20" s="133"/>
      <c r="N20" s="133">
        <f>SUM(N5:O19)-N7-N13-N14-N16-N19</f>
        <v>164</v>
      </c>
      <c r="O20" s="133"/>
      <c r="P20" s="133">
        <f>SUM(P5:Q19)-P11-P13-P14-P18-P19</f>
        <v>159</v>
      </c>
      <c r="Q20" s="133"/>
      <c r="R20" s="133">
        <f>SUM(R5:S19)-R6-R7-R11-R13-R14</f>
        <v>107</v>
      </c>
      <c r="S20" s="133"/>
      <c r="T20" s="133">
        <f>SUM(T5:U19)-T11-T13-T14-T16-T17</f>
        <v>184</v>
      </c>
      <c r="U20" s="133"/>
      <c r="V20" s="133">
        <f>SUM(V5:W19)-V6-V7-V11-V13-V14</f>
        <v>109</v>
      </c>
      <c r="W20" s="133"/>
      <c r="X20" s="133">
        <f>SUM(X5:Y19)-X5-X11-X13-X14-X19</f>
        <v>155</v>
      </c>
      <c r="Y20" s="133"/>
      <c r="Z20" s="133">
        <f>SUM(Z5:AA19)-Z7-Z11-Z13-Z14-Z19</f>
        <v>134</v>
      </c>
      <c r="AA20" s="133"/>
      <c r="AB20" s="133">
        <f>SUM(AB5:AC19)-AB7-AB13-AB14-AB18-AB19</f>
        <v>154</v>
      </c>
      <c r="AC20" s="133"/>
      <c r="AD20" s="133">
        <f>SUM(AD5:AE19)-AD7-AD11-AD13-AD14-AD19</f>
        <v>173</v>
      </c>
      <c r="AE20" s="133"/>
      <c r="AF20" s="133">
        <f>SUM(AF5:AG19)-AF7-AF13-AF14-AF17-AF19</f>
        <v>129</v>
      </c>
      <c r="AG20" s="133"/>
      <c r="AH20" s="133">
        <f>SUM(AH5:AI19)-AH7-AH9-AH13-AH14-AH19</f>
        <v>182</v>
      </c>
      <c r="AI20" s="133"/>
      <c r="AJ20" s="133">
        <f>SUM(AJ5:AK19)-AJ5-AJ7-AJ8-AJ13-AJ14</f>
        <v>145</v>
      </c>
      <c r="AK20" s="133"/>
      <c r="AL20" s="133">
        <f>SUM(AL5:AM19)-AL11-AL17-AL9</f>
        <v>176</v>
      </c>
      <c r="AM20" s="133"/>
      <c r="AN20" s="133">
        <f>SUM(AN5:AO19)-AN17</f>
        <v>167</v>
      </c>
      <c r="AO20" s="133"/>
      <c r="AP20" s="133">
        <f>SUM(AP5:AQ19)-2</f>
        <v>153</v>
      </c>
      <c r="AQ20" s="133"/>
      <c r="AR20" s="133">
        <f>SUM(AR5:AS19)</f>
        <v>0</v>
      </c>
      <c r="AS20" s="133"/>
      <c r="AT20" s="133">
        <f>SUM(AT5:AU19)</f>
        <v>0</v>
      </c>
      <c r="AU20" s="133"/>
      <c r="AV20" s="133">
        <f>SUM(AV5:AW19)</f>
        <v>0</v>
      </c>
      <c r="AW20" s="133"/>
      <c r="AX20" s="133">
        <f>SUM(AX5:AY19)</f>
        <v>0</v>
      </c>
      <c r="AY20" s="133"/>
      <c r="AZ20" s="133">
        <f>SUM(AZ5:BA19)</f>
        <v>0</v>
      </c>
      <c r="BA20" s="133"/>
      <c r="BB20" s="133">
        <f>SUM(BB5:BC19)</f>
        <v>0</v>
      </c>
      <c r="BC20" s="133"/>
      <c r="BD20" s="133">
        <f>SUM(BD5:BE19)</f>
        <v>0</v>
      </c>
      <c r="BE20" s="133"/>
      <c r="BF20" s="133">
        <f>SUM(BF5:BG19)</f>
        <v>0</v>
      </c>
      <c r="BG20" s="133"/>
      <c r="BH20" s="133">
        <f>SUM(BH5:BI19)</f>
        <v>0</v>
      </c>
      <c r="BI20" s="133"/>
    </row>
    <row r="21" spans="1:61" ht="12.75">
      <c r="A21" s="82" t="s">
        <v>21</v>
      </c>
      <c r="B21" s="2"/>
      <c r="C21" s="57" t="s">
        <v>172</v>
      </c>
      <c r="D21" s="2">
        <f>SUM(D5:D19)</f>
        <v>599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06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83" t="s">
        <v>22</v>
      </c>
      <c r="B22" s="2"/>
      <c r="C22" s="25" t="s">
        <v>173</v>
      </c>
      <c r="D22" s="80">
        <f>550-D21+52</f>
        <v>3</v>
      </c>
      <c r="E22" s="2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85" t="s">
        <v>174</v>
      </c>
      <c r="B23" s="2"/>
      <c r="C23" s="2"/>
      <c r="D23" s="2"/>
      <c r="E23" s="2"/>
      <c r="F23" s="2"/>
      <c r="G23" s="2"/>
      <c r="H23" s="2" t="s">
        <v>196</v>
      </c>
      <c r="I23" s="2">
        <f>+H8+H10+H12+H13+H15</f>
        <v>119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</sheetData>
  <sheetProtection selectLockedCells="1" selectUnlockedCells="1"/>
  <mergeCells count="60"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B4:BC4"/>
    <mergeCell ref="BD4:BE4"/>
    <mergeCell ref="BF4:BG4"/>
    <mergeCell ref="BH4:BI4"/>
    <mergeCell ref="F20:G20"/>
    <mergeCell ref="H20:I20"/>
    <mergeCell ref="J20:K20"/>
    <mergeCell ref="L20:M20"/>
    <mergeCell ref="N20:O20"/>
    <mergeCell ref="P20:Q20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1:E1"/>
    <mergeCell ref="F3:G3"/>
    <mergeCell ref="AH3:AI3"/>
    <mergeCell ref="BH3:BI3"/>
    <mergeCell ref="F4:G4"/>
    <mergeCell ref="H4:I4"/>
    <mergeCell ref="J4:K4"/>
    <mergeCell ref="L4:M4"/>
    <mergeCell ref="N4:O4"/>
    <mergeCell ref="P4:Q4"/>
  </mergeCells>
  <hyperlinks>
    <hyperlink ref="A1" location="Lega FantaBasket!A1" display="EL CHACHO"/>
    <hyperlink ref="A21" location="F3" display="Andata"/>
    <hyperlink ref="A22" location="AH3" display="Ritorno"/>
    <hyperlink ref="A23" location="BH3" display="Fine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MILANDRI</cp:lastModifiedBy>
  <dcterms:modified xsi:type="dcterms:W3CDTF">2020-02-03T17:39:05Z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